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60" windowHeight="8436" tabRatio="551" activeTab="0"/>
  </bookViews>
  <sheets>
    <sheet name="Step 1 - Proposed Farm Opp" sheetId="1" r:id="rId1"/>
    <sheet name="Step 2 - Income" sheetId="2" r:id="rId2"/>
    <sheet name="Step 3 - Cost Calculators" sheetId="3" r:id="rId3"/>
    <sheet name="Step 4 - Expenses" sheetId="4" r:id="rId4"/>
    <sheet name="Step 5 - Total Package" sheetId="5" r:id="rId5"/>
    <sheet name="Budget" sheetId="6" r:id="rId6"/>
    <sheet name="Sensitivity Tables" sheetId="7" r:id="rId7"/>
  </sheets>
  <definedNames>
    <definedName name="_xlnm.Print_Area" localSheetId="5">'Budget'!$A$1:$J$92</definedName>
    <definedName name="_xlnm.Print_Area" localSheetId="6">'Sensitivity Tables'!$A$1:$K$29</definedName>
    <definedName name="_xlnm.Print_Area" localSheetId="0">'Step 1 - Proposed Farm Opp'!$A$1:$I$41</definedName>
    <definedName name="_xlnm.Print_Area" localSheetId="1">'Step 2 - Income'!$A$1:$I$28</definedName>
    <definedName name="_xlnm.Print_Area" localSheetId="2">'Step 3 - Cost Calculators'!$A$1:$K$64</definedName>
    <definedName name="_xlnm.Print_Area" localSheetId="3">'Step 4 - Expenses'!$A$1:$S$93</definedName>
    <definedName name="_xlnm.Print_Area" localSheetId="4">'Step 5 - Total Package'!$A$1:$I$35</definedName>
  </definedNames>
  <calcPr fullCalcOnLoad="1"/>
</workbook>
</file>

<file path=xl/sharedStrings.xml><?xml version="1.0" encoding="utf-8"?>
<sst xmlns="http://schemas.openxmlformats.org/spreadsheetml/2006/main" count="296" uniqueCount="200">
  <si>
    <t>Region</t>
  </si>
  <si>
    <t>Your name</t>
  </si>
  <si>
    <t>Name of farm</t>
  </si>
  <si>
    <t>This sharemilking opportunity</t>
  </si>
  <si>
    <t>Average cows milked</t>
  </si>
  <si>
    <t>Step 1 - Farm Information</t>
  </si>
  <si>
    <t>Anticipated payout</t>
  </si>
  <si>
    <t>% of income received</t>
  </si>
  <si>
    <t>Further income opportunities</t>
  </si>
  <si>
    <t>Staffing costs</t>
  </si>
  <si>
    <t>Permanent staff</t>
  </si>
  <si>
    <t>Position</t>
  </si>
  <si>
    <t>Not filled</t>
  </si>
  <si>
    <t>Total cost of permanent staff</t>
  </si>
  <si>
    <t>Relief staff</t>
  </si>
  <si>
    <t>Days</t>
  </si>
  <si>
    <t>Daily rate</t>
  </si>
  <si>
    <t>Total cost of relief staff</t>
  </si>
  <si>
    <t>Avg per cow</t>
  </si>
  <si>
    <t>No of cows</t>
  </si>
  <si>
    <t>Motorbikes</t>
  </si>
  <si>
    <t>Administration</t>
  </si>
  <si>
    <t>Shared expenses</t>
  </si>
  <si>
    <t>VOSM Share</t>
  </si>
  <si>
    <t>Harvesting</t>
  </si>
  <si>
    <t>Forage crops and maize grown on the farm</t>
  </si>
  <si>
    <t>Silage</t>
  </si>
  <si>
    <t>Nitrogen</t>
  </si>
  <si>
    <t>Purchased feed</t>
  </si>
  <si>
    <t>Water</t>
  </si>
  <si>
    <t>Irrigation</t>
  </si>
  <si>
    <t>Total shared expenses</t>
  </si>
  <si>
    <t>Expenses - Totals</t>
  </si>
  <si>
    <t>Operating costs</t>
  </si>
  <si>
    <t>Agreed value of accommodation provided</t>
  </si>
  <si>
    <t>per</t>
  </si>
  <si>
    <t>Agreed value of meat provided</t>
  </si>
  <si>
    <t>week</t>
  </si>
  <si>
    <t>fortnight</t>
  </si>
  <si>
    <t>month</t>
  </si>
  <si>
    <t>year</t>
  </si>
  <si>
    <t>Agreed value of additional benefits provided</t>
  </si>
  <si>
    <t>Less deductions</t>
  </si>
  <si>
    <t>Tax</t>
  </si>
  <si>
    <t>ACC</t>
  </si>
  <si>
    <t xml:space="preserve"> </t>
  </si>
  <si>
    <t>Phone</t>
  </si>
  <si>
    <t>Accountant</t>
  </si>
  <si>
    <t>Insurance - Farm machinery</t>
  </si>
  <si>
    <t>Insurance - Public liability</t>
  </si>
  <si>
    <t>Budget for the Variable Order Sharemilker at:</t>
  </si>
  <si>
    <t>Prepared by</t>
  </si>
  <si>
    <t>Date</t>
  </si>
  <si>
    <t>Income</t>
  </si>
  <si>
    <t>Payout ($/kg milksolids)</t>
  </si>
  <si>
    <t>Expenditure</t>
  </si>
  <si>
    <t>Wages</t>
  </si>
  <si>
    <t>Forage crops and maize grown on farm</t>
  </si>
  <si>
    <t>Vehicles</t>
  </si>
  <si>
    <t>Bank fees</t>
  </si>
  <si>
    <t>Farm Working Expenses</t>
  </si>
  <si>
    <r>
      <rPr>
        <b/>
        <i/>
        <sz val="10"/>
        <rFont val="Arial"/>
        <family val="2"/>
      </rPr>
      <t>less</t>
    </r>
    <r>
      <rPr>
        <b/>
        <sz val="10"/>
        <rFont val="Arial"/>
        <family val="2"/>
      </rPr>
      <t xml:space="preserve"> Tax</t>
    </r>
  </si>
  <si>
    <t>Motorbike 1</t>
  </si>
  <si>
    <t>Purchase price (excl GST)</t>
  </si>
  <si>
    <t>Useful life (years)</t>
  </si>
  <si>
    <t>Salvage value (excl GST)</t>
  </si>
  <si>
    <t>Effective annual depreciation</t>
  </si>
  <si>
    <t>Current bank overdraft rate</t>
  </si>
  <si>
    <t>Repairs and maintenance</t>
  </si>
  <si>
    <t>Fuel</t>
  </si>
  <si>
    <t>Total cost of operating motorbike 1</t>
  </si>
  <si>
    <t>per year</t>
  </si>
  <si>
    <t>Motorbike 2</t>
  </si>
  <si>
    <t>Motorbike 3</t>
  </si>
  <si>
    <t>Total cost of operating motorbike 3</t>
  </si>
  <si>
    <t>Total cost of operating motorbike 2</t>
  </si>
  <si>
    <t>Car / Ute costs</t>
  </si>
  <si>
    <t>Government travel rate ($/km)</t>
  </si>
  <si>
    <t>Administration costs</t>
  </si>
  <si>
    <t>per month</t>
  </si>
  <si>
    <t>Farm consultant</t>
  </si>
  <si>
    <t>Other Admin Expenses</t>
  </si>
  <si>
    <t>Total Admin Expenses</t>
  </si>
  <si>
    <t>Average production rates for the region will include high and low input farms</t>
  </si>
  <si>
    <t>North Island</t>
  </si>
  <si>
    <t>South Island</t>
  </si>
  <si>
    <t>New Zealand</t>
  </si>
  <si>
    <t>kgMS per cow</t>
  </si>
  <si>
    <t>Average effective area (ha)</t>
  </si>
  <si>
    <t>Effective farm area (ha)</t>
  </si>
  <si>
    <t>Cows milked</t>
  </si>
  <si>
    <t>Step 2 - Dairy Cash Income Calculator</t>
  </si>
  <si>
    <t>Bobby calves</t>
  </si>
  <si>
    <t>Stock sold at weaning</t>
  </si>
  <si>
    <t>Total dairy cash income</t>
  </si>
  <si>
    <t>Salary</t>
  </si>
  <si>
    <t>Total</t>
  </si>
  <si>
    <t>Farm dairy expenses</t>
  </si>
  <si>
    <t>Electricity</t>
  </si>
  <si>
    <t>Total Farm Working Expenses</t>
  </si>
  <si>
    <t>Total Car / Ute Costs</t>
  </si>
  <si>
    <t xml:space="preserve">The VOSM and the farm owner may agree to share a percentage of the costs as listed below. This is not compulsory. 
The agreed share may or may not be the same percentage as that agreed for sharing milk income. </t>
  </si>
  <si>
    <t>Winter cow grazing</t>
  </si>
  <si>
    <t>Total Wages</t>
  </si>
  <si>
    <t>Legal fees</t>
  </si>
  <si>
    <t>value per animal</t>
  </si>
  <si>
    <t>number</t>
  </si>
  <si>
    <t>Calves reared and sold</t>
  </si>
  <si>
    <t>Farm Assistant</t>
  </si>
  <si>
    <t>Herd Manager</t>
  </si>
  <si>
    <t>Second in Charge</t>
  </si>
  <si>
    <t>Farm Manager</t>
  </si>
  <si>
    <t>Operations Manager</t>
  </si>
  <si>
    <t>Production Manager</t>
  </si>
  <si>
    <t>Farm Working Expenses - Annual</t>
  </si>
  <si>
    <t>Yes</t>
  </si>
  <si>
    <t>No</t>
  </si>
  <si>
    <t>Step 3 - Cost Calculator</t>
  </si>
  <si>
    <t>Step 4 - Expenses Calculator</t>
  </si>
  <si>
    <t>Step 5 - Total Package</t>
  </si>
  <si>
    <r>
      <rPr>
        <b/>
        <i/>
        <sz val="10"/>
        <rFont val="Arial"/>
        <family val="2"/>
      </rPr>
      <t>less</t>
    </r>
    <r>
      <rPr>
        <b/>
        <sz val="10"/>
        <rFont val="Arial"/>
        <family val="2"/>
      </rPr>
      <t xml:space="preserve"> ACC</t>
    </r>
  </si>
  <si>
    <t>Northland</t>
  </si>
  <si>
    <t>Auckland</t>
  </si>
  <si>
    <t>Coromandel</t>
  </si>
  <si>
    <t>Waikato</t>
  </si>
  <si>
    <t>Bay of Plenty</t>
  </si>
  <si>
    <t>East Coast</t>
  </si>
  <si>
    <t>Central Plateau</t>
  </si>
  <si>
    <t>Taranaki</t>
  </si>
  <si>
    <t>Manawatu-Wanaganui</t>
  </si>
  <si>
    <t>Hawkes Bay</t>
  </si>
  <si>
    <t>Wairarapa</t>
  </si>
  <si>
    <t>Wellington</t>
  </si>
  <si>
    <t>Nelson</t>
  </si>
  <si>
    <t>Marlborough</t>
  </si>
  <si>
    <t>West Coast</t>
  </si>
  <si>
    <t>Canterbury</t>
  </si>
  <si>
    <t>Otago</t>
  </si>
  <si>
    <t>Fiordland</t>
  </si>
  <si>
    <t>Southland</t>
  </si>
  <si>
    <t>Total kgMS</t>
  </si>
  <si>
    <t>Average total kgMS</t>
  </si>
  <si>
    <t>It is important to calculate this Variable Order Sharemilking opportunity based on the average production levels for the past three years</t>
  </si>
  <si>
    <t>Total income for this variable order sharemilking opportunity</t>
  </si>
  <si>
    <t>$/kgMS</t>
  </si>
  <si>
    <t>Total motorbike operating costs</t>
  </si>
  <si>
    <r>
      <t xml:space="preserve">ACC levy   </t>
    </r>
    <r>
      <rPr>
        <i/>
        <sz val="10"/>
        <rFont val="Arial"/>
        <family val="2"/>
      </rPr>
      <t>(will be calculated through from Step 4 - Expenses)</t>
    </r>
  </si>
  <si>
    <t xml:space="preserve">Accommodation </t>
  </si>
  <si>
    <t xml:space="preserve">Meat </t>
  </si>
  <si>
    <t>Agreed share of expense (%)</t>
  </si>
  <si>
    <r>
      <t xml:space="preserve">Total agreed km to be travelled related to work.
</t>
    </r>
    <r>
      <rPr>
        <sz val="8"/>
        <rFont val="Arial"/>
        <family val="2"/>
      </rPr>
      <t>(e.g. Weekly round trip to town or monthly trip to heifers)</t>
    </r>
  </si>
  <si>
    <t>total km per year</t>
  </si>
  <si>
    <t>total</t>
  </si>
  <si>
    <t>Total Expense</t>
  </si>
  <si>
    <t>Farm surplus (net)</t>
  </si>
  <si>
    <t xml:space="preserve">Additional benefits </t>
  </si>
  <si>
    <t>Total package value</t>
  </si>
  <si>
    <r>
      <t xml:space="preserve">Vehicles    -     </t>
    </r>
    <r>
      <rPr>
        <b/>
        <i/>
        <sz val="10"/>
        <rFont val="Arial"/>
        <family val="2"/>
      </rPr>
      <t>car/ute</t>
    </r>
  </si>
  <si>
    <r>
      <t xml:space="preserve">                     -     </t>
    </r>
    <r>
      <rPr>
        <b/>
        <i/>
        <sz val="10"/>
        <rFont val="Arial"/>
        <family val="2"/>
      </rPr>
      <t>motorbikes</t>
    </r>
  </si>
  <si>
    <t>Total expenses</t>
  </si>
  <si>
    <t>Farm surplus (before tax)</t>
  </si>
  <si>
    <t>Milksolids production (kg)</t>
  </si>
  <si>
    <t>Percentage of milk income</t>
  </si>
  <si>
    <t>Gross milk income</t>
  </si>
  <si>
    <t>Wages - permanent staff</t>
  </si>
  <si>
    <t>Wages - relief staff</t>
  </si>
  <si>
    <t>Car/ute</t>
  </si>
  <si>
    <t>Insurance - farm machinery</t>
  </si>
  <si>
    <t>Insurance - public liability</t>
  </si>
  <si>
    <t>ACC levy</t>
  </si>
  <si>
    <t>Other admin expenses</t>
  </si>
  <si>
    <t>Loan costs (including hire purchase)</t>
  </si>
  <si>
    <t>Loan 1</t>
  </si>
  <si>
    <t>Loan 2</t>
  </si>
  <si>
    <t>Loan 3</t>
  </si>
  <si>
    <t>Total loan repayments per year</t>
  </si>
  <si>
    <t xml:space="preserve">Electricity                                           </t>
  </si>
  <si>
    <t>Animal health</t>
  </si>
  <si>
    <r>
      <t xml:space="preserve">Purchased feed </t>
    </r>
    <r>
      <rPr>
        <i/>
        <sz val="10"/>
        <rFont val="Arial"/>
        <family val="2"/>
      </rPr>
      <t>(including calf feed)</t>
    </r>
  </si>
  <si>
    <t>Other income</t>
  </si>
  <si>
    <t>Loan repayments</t>
  </si>
  <si>
    <t xml:space="preserve">This budget has been developed to help you evaluate a Variable Order Sharemilking opportunity. It will help you get an overview of the income and expenditure you can expect in your first year and will provide you with an idea of the cash surplus you may have available for business growth or drawings. This budget does not calculate the amount of money you will need to get into the job or how you will go about funding the opportunity - please see the “how much money do I need to go sharemilking” calculator.  
One of the main things to consider when you enter into your first year sharemilking (self employment) is that there will be a gap between when you first start the job and when you receive your first income. It is imperative that you talk to your bank manager and organise a realistic amount of working capital or an overdraft to cover this period. </t>
  </si>
  <si>
    <t xml:space="preserve">  Variable Order Sharemilking Budget</t>
  </si>
  <si>
    <r>
      <t xml:space="preserve">  </t>
    </r>
    <r>
      <rPr>
        <b/>
        <i/>
        <sz val="24"/>
        <color indexed="9"/>
        <rFont val="Arial"/>
        <family val="2"/>
      </rPr>
      <t>Variable Order Sharemilking Budget</t>
    </r>
  </si>
  <si>
    <r>
      <rPr>
        <i/>
        <sz val="10"/>
        <color indexed="57"/>
        <rFont val="Arial"/>
        <family val="2"/>
      </rPr>
      <t>HINT:</t>
    </r>
    <r>
      <rPr>
        <i/>
        <sz val="10"/>
        <color indexed="49"/>
        <rFont val="Arial"/>
        <family val="2"/>
      </rPr>
      <t xml:space="preserve"> </t>
    </r>
    <r>
      <rPr>
        <i/>
        <sz val="10"/>
        <rFont val="Arial"/>
        <family val="2"/>
      </rPr>
      <t>you will need to save a percentage of each milk cheque to pay tax and ACC.</t>
    </r>
  </si>
  <si>
    <t>Payout</t>
  </si>
  <si>
    <t>Total income scenarios for production and payout</t>
  </si>
  <si>
    <t>Production</t>
  </si>
  <si>
    <t>Cash surplus / deficit scenarios</t>
  </si>
  <si>
    <t>Farm working expenses</t>
  </si>
  <si>
    <t>Total income scenarios for Farm working expenses and payout</t>
  </si>
  <si>
    <t>Farm working expenses variance</t>
  </si>
  <si>
    <t>Farm surplus</t>
  </si>
  <si>
    <t xml:space="preserve"> Farm surplus / deficit sensitivity table</t>
  </si>
  <si>
    <t>Farm surplus available to cover drawings, tax, ACC and business growth. Table displays cash surplus or deficit scenarios.</t>
  </si>
  <si>
    <t>Cash available for drawings &amp; business growth</t>
  </si>
  <si>
    <t>Dairy Statistics Physical Averages</t>
  </si>
  <si>
    <t>NOTE: Average data taken from 2014/15 season . Please refer to www.dairynz.co.nz/dairystatistics for regional and local district figures</t>
  </si>
  <si>
    <t>All rights reserved © DairyNZ Limited 2015
DairyNZ Limited</t>
  </si>
  <si>
    <t>You and your permanent staff will require leave during the year. It is suggested you work on a basis of requiring relief staff for 
45 days per full-time employee per year to allow for public holidays, annual leave, sickness and special/bereavement leave.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</si>
</sst>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1409]dddd\,\ d\ mmmm\ yyyy;@"/>
    <numFmt numFmtId="168" formatCode="0.0%"/>
    <numFmt numFmtId="169" formatCode="#,##0_ ;[Red]\-#,##0\ "/>
    <numFmt numFmtId="170" formatCode="_-* #,##0_-;\-* #,##0_-;_-* &quot;-&quot;??_-;_-@_-"/>
  </numFmts>
  <fonts count="100">
    <font>
      <sz val="11"/>
      <color theme="1"/>
      <name val="Calibri"/>
      <family val="2"/>
    </font>
    <font>
      <sz val="11"/>
      <color indexed="8"/>
      <name val="Calibri"/>
      <family val="2"/>
    </font>
    <font>
      <b/>
      <sz val="10"/>
      <name val="Arial"/>
      <family val="2"/>
    </font>
    <font>
      <sz val="10"/>
      <name val="Arial"/>
      <family val="2"/>
    </font>
    <font>
      <b/>
      <i/>
      <sz val="10"/>
      <name val="Arial"/>
      <family val="2"/>
    </font>
    <font>
      <sz val="8"/>
      <name val="Arial"/>
      <family val="2"/>
    </font>
    <font>
      <i/>
      <sz val="10"/>
      <name val="Arial"/>
      <family val="2"/>
    </font>
    <font>
      <b/>
      <i/>
      <sz val="11"/>
      <name val="Arial"/>
      <family val="2"/>
    </font>
    <font>
      <sz val="10"/>
      <color indexed="8"/>
      <name val="Arial"/>
      <family val="2"/>
    </font>
    <font>
      <i/>
      <sz val="10"/>
      <color indexed="49"/>
      <name val="Arial"/>
      <family val="2"/>
    </font>
    <font>
      <b/>
      <i/>
      <sz val="24"/>
      <color indexed="9"/>
      <name val="Arial"/>
      <family val="2"/>
    </font>
    <font>
      <i/>
      <sz val="10"/>
      <color indexed="57"/>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49"/>
      <name val="Calibri"/>
      <family val="2"/>
    </font>
    <font>
      <b/>
      <i/>
      <sz val="12"/>
      <color indexed="9"/>
      <name val="Arial"/>
      <family val="2"/>
    </font>
    <font>
      <b/>
      <i/>
      <sz val="11"/>
      <color indexed="49"/>
      <name val="Arial"/>
      <family val="2"/>
    </font>
    <font>
      <i/>
      <sz val="10"/>
      <color indexed="8"/>
      <name val="Arial"/>
      <family val="2"/>
    </font>
    <font>
      <b/>
      <sz val="10"/>
      <color indexed="9"/>
      <name val="Arial"/>
      <family val="2"/>
    </font>
    <font>
      <sz val="10"/>
      <color indexed="9"/>
      <name val="Arial"/>
      <family val="2"/>
    </font>
    <font>
      <sz val="9"/>
      <color indexed="8"/>
      <name val="Calibri"/>
      <family val="2"/>
    </font>
    <font>
      <sz val="9"/>
      <color indexed="8"/>
      <name val="Arial"/>
      <family val="2"/>
    </font>
    <font>
      <b/>
      <i/>
      <sz val="11"/>
      <color indexed="57"/>
      <name val="Arial"/>
      <family val="2"/>
    </font>
    <font>
      <b/>
      <i/>
      <sz val="10"/>
      <color indexed="57"/>
      <name val="Arial"/>
      <family val="2"/>
    </font>
    <font>
      <b/>
      <i/>
      <sz val="10"/>
      <color indexed="50"/>
      <name val="Arial"/>
      <family val="2"/>
    </font>
    <font>
      <sz val="11"/>
      <color indexed="8"/>
      <name val="Arial"/>
      <family val="2"/>
    </font>
    <font>
      <b/>
      <sz val="12"/>
      <color indexed="9"/>
      <name val="Arial"/>
      <family val="2"/>
    </font>
    <font>
      <b/>
      <sz val="11"/>
      <color indexed="9"/>
      <name val="Arial"/>
      <family val="2"/>
    </font>
    <font>
      <b/>
      <i/>
      <sz val="20"/>
      <color indexed="9"/>
      <name val="Arial"/>
      <family val="2"/>
    </font>
    <font>
      <sz val="11"/>
      <color indexed="57"/>
      <name val="Calibri"/>
      <family val="2"/>
    </font>
    <font>
      <b/>
      <i/>
      <sz val="26"/>
      <color indexed="9"/>
      <name val="Arial"/>
      <family val="2"/>
    </font>
    <font>
      <b/>
      <sz val="10"/>
      <color indexed="57"/>
      <name val="Arial"/>
      <family val="2"/>
    </font>
    <font>
      <b/>
      <i/>
      <sz val="11"/>
      <color indexed="9"/>
      <name val="Arial"/>
      <family val="2"/>
    </font>
    <font>
      <b/>
      <i/>
      <sz val="10"/>
      <color indexed="8"/>
      <name val="Arial"/>
      <family val="2"/>
    </font>
    <font>
      <i/>
      <sz val="11"/>
      <color indexed="49"/>
      <name val="Arial"/>
      <family val="2"/>
    </font>
    <font>
      <b/>
      <i/>
      <sz val="20"/>
      <color indexed="5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rgb="FF38939B"/>
      <name val="Calibri"/>
      <family val="2"/>
    </font>
    <font>
      <b/>
      <i/>
      <sz val="12"/>
      <color rgb="FFFFFFFF"/>
      <name val="Arial"/>
      <family val="2"/>
    </font>
    <font>
      <b/>
      <sz val="10"/>
      <color theme="1"/>
      <name val="Arial"/>
      <family val="2"/>
    </font>
    <font>
      <b/>
      <i/>
      <sz val="11"/>
      <color rgb="FF38939B"/>
      <name val="Arial"/>
      <family val="2"/>
    </font>
    <font>
      <i/>
      <sz val="10"/>
      <color theme="1"/>
      <name val="Arial"/>
      <family val="2"/>
    </font>
    <font>
      <b/>
      <sz val="10"/>
      <color theme="0"/>
      <name val="Arial"/>
      <family val="2"/>
    </font>
    <font>
      <sz val="10"/>
      <color theme="0"/>
      <name val="Arial"/>
      <family val="2"/>
    </font>
    <font>
      <sz val="11"/>
      <color rgb="FFFFFFFF"/>
      <name val="Calibri"/>
      <family val="2"/>
    </font>
    <font>
      <sz val="9"/>
      <color theme="1"/>
      <name val="Calibri"/>
      <family val="2"/>
    </font>
    <font>
      <sz val="9"/>
      <color theme="1"/>
      <name val="Arial"/>
      <family val="2"/>
    </font>
    <font>
      <b/>
      <i/>
      <sz val="12"/>
      <color theme="0"/>
      <name val="Arial"/>
      <family val="2"/>
    </font>
    <font>
      <b/>
      <i/>
      <sz val="11"/>
      <color rgb="FF7BC143"/>
      <name val="Arial"/>
      <family val="2"/>
    </font>
    <font>
      <b/>
      <i/>
      <sz val="10"/>
      <color rgb="FF7BC143"/>
      <name val="Arial"/>
      <family val="2"/>
    </font>
    <font>
      <b/>
      <i/>
      <sz val="10"/>
      <color rgb="FF92D050"/>
      <name val="Arial"/>
      <family val="2"/>
    </font>
    <font>
      <sz val="11"/>
      <color theme="1"/>
      <name val="Arial"/>
      <family val="2"/>
    </font>
    <font>
      <b/>
      <sz val="12"/>
      <color theme="0"/>
      <name val="Arial"/>
      <family val="2"/>
    </font>
    <font>
      <b/>
      <sz val="11"/>
      <color theme="0"/>
      <name val="Arial"/>
      <family val="2"/>
    </font>
    <font>
      <sz val="10"/>
      <color rgb="FFFFFFFF"/>
      <name val="Arial"/>
      <family val="2"/>
    </font>
    <font>
      <b/>
      <i/>
      <sz val="20"/>
      <color theme="0"/>
      <name val="Arial"/>
      <family val="2"/>
    </font>
    <font>
      <sz val="11"/>
      <color rgb="FF7BC143"/>
      <name val="Calibri"/>
      <family val="2"/>
    </font>
    <font>
      <b/>
      <i/>
      <sz val="24"/>
      <color theme="0"/>
      <name val="Arial"/>
      <family val="2"/>
    </font>
    <font>
      <b/>
      <i/>
      <sz val="26"/>
      <color theme="0"/>
      <name val="Arial"/>
      <family val="2"/>
    </font>
    <font>
      <b/>
      <sz val="10"/>
      <color rgb="FF7BC143"/>
      <name val="Arial"/>
      <family val="2"/>
    </font>
    <font>
      <b/>
      <i/>
      <sz val="11"/>
      <color theme="0"/>
      <name val="Arial"/>
      <family val="2"/>
    </font>
    <font>
      <b/>
      <i/>
      <sz val="10"/>
      <color theme="1"/>
      <name val="Arial"/>
      <family val="2"/>
    </font>
    <font>
      <i/>
      <sz val="10"/>
      <color rgb="FF38939B"/>
      <name val="Arial"/>
      <family val="2"/>
    </font>
    <font>
      <i/>
      <sz val="11"/>
      <color rgb="FF38939B"/>
      <name val="Arial"/>
      <family val="2"/>
    </font>
    <font>
      <b/>
      <i/>
      <sz val="20"/>
      <color rgb="FF69BE2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rgb="FFB3D99E"/>
        <bgColor indexed="64"/>
      </patternFill>
    </fill>
    <fill>
      <patternFill patternType="solid">
        <fgColor rgb="FFEEF7E9"/>
        <bgColor indexed="64"/>
      </patternFill>
    </fill>
    <fill>
      <patternFill patternType="solid">
        <fgColor rgb="FFF9F9F9"/>
        <bgColor indexed="64"/>
      </patternFill>
    </fill>
    <fill>
      <patternFill patternType="solid">
        <fgColor rgb="FF7BC143"/>
        <bgColor indexed="64"/>
      </patternFill>
    </fill>
    <fill>
      <patternFill patternType="solid">
        <fgColor rgb="FF69BE28"/>
        <bgColor indexed="64"/>
      </patternFill>
    </fill>
    <fill>
      <patternFill patternType="solid">
        <fgColor rgb="FFBFE1A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color theme="0" tint="-0.1499900072813034"/>
      </bottom>
    </border>
    <border>
      <left/>
      <right/>
      <top style="hair">
        <color theme="0" tint="-0.1499900072813034"/>
      </top>
      <bottom style="hair">
        <color theme="0" tint="-0.1499900072813034"/>
      </bottom>
    </border>
    <border>
      <left/>
      <right style="hair">
        <color theme="0" tint="-0.1499900072813034"/>
      </right>
      <top/>
      <bottom/>
    </border>
    <border>
      <left/>
      <right style="hair">
        <color theme="0" tint="-0.1499900072813034"/>
      </right>
      <top style="hair">
        <color theme="0" tint="-0.1499900072813034"/>
      </top>
      <bottom style="hair">
        <color theme="0" tint="-0.1499900072813034"/>
      </bottom>
    </border>
    <border>
      <left/>
      <right/>
      <top style="hair">
        <color theme="0" tint="-0.1499900072813034"/>
      </top>
      <bottom/>
    </border>
    <border>
      <left style="hair">
        <color theme="0" tint="-0.1499900072813034"/>
      </left>
      <right style="hair">
        <color theme="0" tint="-0.1499900072813034"/>
      </right>
      <top style="hair">
        <color theme="0" tint="-0.1499900072813034"/>
      </top>
      <bottom style="hair">
        <color theme="0" tint="-0.1499900072813034"/>
      </bottom>
    </border>
    <border>
      <left style="hair">
        <color theme="0" tint="-0.1499900072813034"/>
      </left>
      <right/>
      <top style="hair">
        <color theme="0" tint="-0.1499900072813034"/>
      </top>
      <bottom style="hair">
        <color theme="0" tint="-0.1499900072813034"/>
      </bottom>
    </border>
    <border>
      <left style="hair">
        <color theme="0" tint="-0.1499900072813034"/>
      </left>
      <right style="hair">
        <color theme="0" tint="-0.1499900072813034"/>
      </right>
      <top/>
      <bottom/>
    </border>
    <border>
      <left style="hair">
        <color theme="0" tint="-0.1499900072813034"/>
      </left>
      <right/>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color indexed="63"/>
      </right>
      <top style="hair">
        <color theme="0" tint="-0.1499900072813034"/>
      </top>
      <bottom>
        <color indexed="63"/>
      </bottom>
    </border>
    <border>
      <left/>
      <right style="hair">
        <color theme="0" tint="-0.1499900072813034"/>
      </right>
      <top style="hair">
        <color theme="0" tint="-0.1499900072813034"/>
      </top>
      <bottom/>
    </border>
    <border>
      <left style="hair">
        <color theme="0" tint="-0.1499900072813034"/>
      </left>
      <right/>
      <top/>
      <bottom style="hair">
        <color theme="0" tint="-0.1499900072813034"/>
      </bottom>
    </border>
    <border>
      <left/>
      <right style="hair">
        <color theme="0" tint="-0.1499900072813034"/>
      </right>
      <top/>
      <bottom style="hair">
        <color theme="0" tint="-0.1499900072813034"/>
      </bottom>
    </border>
    <border>
      <left style="hair">
        <color theme="0" tint="-0.1499900072813034"/>
      </left>
      <right style="hair">
        <color theme="0" tint="-0.1499900072813034"/>
      </right>
      <top style="hair">
        <color theme="0" tint="-0.1499900072813034"/>
      </top>
      <bottom/>
    </border>
    <border>
      <left style="hair">
        <color theme="0" tint="-0.1499900072813034"/>
      </left>
      <right style="hair">
        <color theme="0" tint="-0.1499900072813034"/>
      </right>
      <top/>
      <bottom style="hair">
        <color theme="0" tint="-0.1499900072813034"/>
      </bottom>
    </border>
    <border>
      <left style="thin">
        <color rgb="FF7BC143"/>
      </left>
      <right/>
      <top style="thin">
        <color rgb="FF7BC143"/>
      </top>
      <bottom/>
    </border>
    <border>
      <left/>
      <right/>
      <top style="thin">
        <color rgb="FF7BC14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55">
    <xf numFmtId="0" fontId="0" fillId="0" borderId="0" xfId="0" applyFont="1" applyAlignment="1">
      <alignment/>
    </xf>
    <xf numFmtId="0" fontId="0" fillId="33" borderId="0" xfId="0" applyFill="1" applyBorder="1" applyAlignment="1">
      <alignment/>
    </xf>
    <xf numFmtId="0" fontId="0" fillId="34" borderId="0" xfId="0" applyFill="1" applyBorder="1" applyAlignment="1">
      <alignment/>
    </xf>
    <xf numFmtId="0" fontId="0" fillId="34" borderId="0" xfId="0" applyFill="1" applyBorder="1" applyAlignment="1">
      <alignment vertical="center"/>
    </xf>
    <xf numFmtId="0" fontId="0" fillId="34" borderId="0" xfId="0" applyFill="1" applyAlignment="1">
      <alignment/>
    </xf>
    <xf numFmtId="0" fontId="0" fillId="34" borderId="0" xfId="0" applyFill="1" applyBorder="1" applyAlignment="1">
      <alignment horizontal="left" vertical="center"/>
    </xf>
    <xf numFmtId="0" fontId="0" fillId="34" borderId="10" xfId="0" applyFill="1" applyBorder="1" applyAlignment="1">
      <alignment/>
    </xf>
    <xf numFmtId="0" fontId="0" fillId="34" borderId="11" xfId="0" applyFill="1" applyBorder="1" applyAlignment="1">
      <alignment vertical="center"/>
    </xf>
    <xf numFmtId="0" fontId="0" fillId="34" borderId="12" xfId="0" applyFill="1" applyBorder="1" applyAlignment="1">
      <alignment/>
    </xf>
    <xf numFmtId="0" fontId="0" fillId="34" borderId="11" xfId="0" applyFill="1" applyBorder="1" applyAlignment="1">
      <alignment horizontal="left" vertical="center"/>
    </xf>
    <xf numFmtId="0" fontId="3" fillId="34" borderId="13" xfId="0" applyFont="1" applyFill="1" applyBorder="1" applyAlignment="1" applyProtection="1">
      <alignment horizontal="left" vertical="center" indent="1"/>
      <protection locked="0"/>
    </xf>
    <xf numFmtId="0" fontId="0" fillId="33" borderId="0" xfId="0" applyFill="1" applyAlignment="1">
      <alignment/>
    </xf>
    <xf numFmtId="0" fontId="0" fillId="33" borderId="0" xfId="0" applyFill="1" applyAlignment="1" applyProtection="1">
      <alignment/>
      <protection/>
    </xf>
    <xf numFmtId="0" fontId="71" fillId="34" borderId="0" xfId="0" applyFont="1" applyFill="1" applyBorder="1" applyAlignment="1">
      <alignment vertical="center"/>
    </xf>
    <xf numFmtId="0" fontId="72" fillId="34" borderId="0" xfId="0" applyFont="1" applyFill="1" applyAlignment="1">
      <alignment/>
    </xf>
    <xf numFmtId="0" fontId="53" fillId="34" borderId="0" xfId="0" applyFont="1" applyFill="1" applyAlignment="1">
      <alignment/>
    </xf>
    <xf numFmtId="0" fontId="71" fillId="34" borderId="13" xfId="0" applyFont="1" applyFill="1" applyBorder="1" applyAlignment="1" applyProtection="1">
      <alignment horizontal="left" vertical="center" indent="1"/>
      <protection locked="0"/>
    </xf>
    <xf numFmtId="164" fontId="71" fillId="34" borderId="13" xfId="0" applyNumberFormat="1" applyFont="1" applyFill="1" applyBorder="1" applyAlignment="1" applyProtection="1">
      <alignment horizontal="left" vertical="center" indent="1"/>
      <protection locked="0"/>
    </xf>
    <xf numFmtId="3" fontId="71" fillId="34" borderId="13" xfId="0" applyNumberFormat="1" applyFont="1" applyFill="1" applyBorder="1" applyAlignment="1" applyProtection="1">
      <alignment horizontal="left" vertical="center" indent="1"/>
      <protection locked="0"/>
    </xf>
    <xf numFmtId="0" fontId="71" fillId="34" borderId="0" xfId="0" applyFont="1" applyFill="1" applyBorder="1" applyAlignment="1">
      <alignment horizontal="left" vertical="center" indent="1"/>
    </xf>
    <xf numFmtId="0" fontId="0" fillId="34" borderId="14" xfId="0" applyFill="1" applyBorder="1" applyAlignment="1">
      <alignment vertical="center"/>
    </xf>
    <xf numFmtId="0" fontId="0" fillId="34" borderId="14" xfId="0" applyFill="1" applyBorder="1" applyAlignment="1">
      <alignment horizontal="left" vertical="center"/>
    </xf>
    <xf numFmtId="0" fontId="2" fillId="34" borderId="0" xfId="0" applyFont="1" applyFill="1" applyBorder="1" applyAlignment="1">
      <alignment vertical="center"/>
    </xf>
    <xf numFmtId="0" fontId="73" fillId="34" borderId="0" xfId="0" applyFont="1" applyFill="1" applyBorder="1" applyAlignment="1">
      <alignment vertical="center"/>
    </xf>
    <xf numFmtId="0" fontId="2" fillId="34" borderId="0" xfId="0" applyFont="1" applyFill="1" applyBorder="1" applyAlignment="1">
      <alignment/>
    </xf>
    <xf numFmtId="0" fontId="0" fillId="33" borderId="0" xfId="0" applyFill="1" applyBorder="1" applyAlignment="1" applyProtection="1">
      <alignment/>
      <protection/>
    </xf>
    <xf numFmtId="0" fontId="69" fillId="33" borderId="0" xfId="0" applyFont="1" applyFill="1" applyBorder="1" applyAlignment="1" applyProtection="1">
      <alignment horizontal="left" vertical="center" indent="1"/>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protection/>
    </xf>
    <xf numFmtId="0" fontId="0" fillId="0" borderId="0" xfId="0" applyAlignment="1" applyProtection="1">
      <alignment/>
      <protection/>
    </xf>
    <xf numFmtId="0" fontId="0" fillId="34" borderId="0" xfId="0" applyFill="1" applyAlignment="1" applyProtection="1">
      <alignment/>
      <protection locked="0"/>
    </xf>
    <xf numFmtId="0" fontId="71" fillId="34" borderId="0" xfId="0" applyFont="1" applyFill="1" applyBorder="1" applyAlignment="1" applyProtection="1">
      <alignment vertical="center"/>
      <protection locked="0"/>
    </xf>
    <xf numFmtId="0" fontId="0" fillId="34" borderId="10" xfId="0" applyFill="1" applyBorder="1" applyAlignment="1">
      <alignment horizontal="left" vertical="center"/>
    </xf>
    <xf numFmtId="0" fontId="74" fillId="33" borderId="0" xfId="0" applyFont="1" applyFill="1" applyBorder="1" applyAlignment="1">
      <alignment vertical="center"/>
    </xf>
    <xf numFmtId="0" fontId="3" fillId="0" borderId="0" xfId="0" applyFont="1" applyAlignment="1">
      <alignment/>
    </xf>
    <xf numFmtId="165" fontId="71" fillId="33" borderId="15" xfId="0" applyNumberFormat="1" applyFont="1" applyFill="1" applyBorder="1" applyAlignment="1" applyProtection="1">
      <alignment horizontal="right" vertical="center" indent="1"/>
      <protection locked="0"/>
    </xf>
    <xf numFmtId="0" fontId="71" fillId="33" borderId="0" xfId="0" applyFont="1" applyFill="1" applyBorder="1" applyAlignment="1">
      <alignment horizontal="right" vertical="center"/>
    </xf>
    <xf numFmtId="0" fontId="2" fillId="33" borderId="0" xfId="0" applyFont="1" applyFill="1" applyBorder="1" applyAlignment="1">
      <alignment vertical="center"/>
    </xf>
    <xf numFmtId="0" fontId="74" fillId="35" borderId="13" xfId="0" applyFont="1" applyFill="1" applyBorder="1" applyAlignment="1">
      <alignment vertical="center"/>
    </xf>
    <xf numFmtId="0" fontId="74" fillId="35" borderId="11" xfId="0" applyFont="1" applyFill="1" applyBorder="1" applyAlignment="1">
      <alignment vertical="center"/>
    </xf>
    <xf numFmtId="0" fontId="2" fillId="35" borderId="16" xfId="0" applyFont="1" applyFill="1" applyBorder="1" applyAlignment="1">
      <alignment horizontal="left" vertical="center" indent="1"/>
    </xf>
    <xf numFmtId="0" fontId="75" fillId="34" borderId="0" xfId="0" applyFont="1" applyFill="1" applyBorder="1" applyAlignment="1">
      <alignment horizontal="left" vertical="center"/>
    </xf>
    <xf numFmtId="0" fontId="0" fillId="34" borderId="0" xfId="0" applyFill="1" applyBorder="1" applyAlignment="1">
      <alignment horizontal="left" vertical="center"/>
    </xf>
    <xf numFmtId="0" fontId="2" fillId="35" borderId="16" xfId="0" applyFont="1" applyFill="1" applyBorder="1" applyAlignment="1">
      <alignment horizontal="left" vertical="center" indent="1"/>
    </xf>
    <xf numFmtId="0" fontId="75" fillId="34" borderId="0" xfId="0" applyFont="1" applyFill="1" applyBorder="1" applyAlignment="1">
      <alignment horizontal="left" vertical="center"/>
    </xf>
    <xf numFmtId="0" fontId="0" fillId="34" borderId="0" xfId="0" applyFill="1" applyBorder="1" applyAlignment="1">
      <alignment horizontal="left" vertical="center"/>
    </xf>
    <xf numFmtId="0" fontId="71" fillId="34" borderId="17" xfId="0" applyFont="1" applyFill="1" applyBorder="1" applyAlignment="1">
      <alignment horizontal="center" vertical="center"/>
    </xf>
    <xf numFmtId="0" fontId="53" fillId="0" borderId="0" xfId="0" applyFont="1" applyAlignment="1">
      <alignment/>
    </xf>
    <xf numFmtId="0" fontId="2" fillId="35" borderId="11" xfId="0" applyFont="1" applyFill="1" applyBorder="1" applyAlignment="1">
      <alignment vertical="center"/>
    </xf>
    <xf numFmtId="0" fontId="2" fillId="35" borderId="13" xfId="0" applyFont="1" applyFill="1" applyBorder="1" applyAlignment="1">
      <alignment vertical="center"/>
    </xf>
    <xf numFmtId="0" fontId="75" fillId="33" borderId="0" xfId="0" applyFont="1" applyFill="1" applyBorder="1" applyAlignment="1">
      <alignment horizontal="left" vertical="center"/>
    </xf>
    <xf numFmtId="0" fontId="0" fillId="33" borderId="0" xfId="0" applyFill="1" applyBorder="1" applyAlignment="1">
      <alignment horizontal="left" vertical="center"/>
    </xf>
    <xf numFmtId="0" fontId="2" fillId="33" borderId="0" xfId="0" applyFont="1" applyFill="1" applyBorder="1" applyAlignment="1">
      <alignment horizontal="left" vertical="center" indent="1"/>
    </xf>
    <xf numFmtId="0" fontId="2" fillId="33" borderId="0" xfId="0" applyFont="1" applyFill="1" applyBorder="1" applyAlignment="1">
      <alignment vertical="center" wrapText="1"/>
    </xf>
    <xf numFmtId="0" fontId="0" fillId="34" borderId="0" xfId="0" applyFill="1" applyBorder="1" applyAlignment="1" applyProtection="1">
      <alignment horizontal="left" vertical="center"/>
      <protection/>
    </xf>
    <xf numFmtId="0" fontId="74" fillId="35" borderId="11" xfId="0" applyFont="1" applyFill="1" applyBorder="1" applyAlignment="1">
      <alignment horizontal="left" vertical="center" indent="1"/>
    </xf>
    <xf numFmtId="165" fontId="3" fillId="33" borderId="0" xfId="0" applyNumberFormat="1" applyFont="1" applyFill="1" applyBorder="1" applyAlignment="1">
      <alignment vertical="center"/>
    </xf>
    <xf numFmtId="165" fontId="3" fillId="33" borderId="18" xfId="0" applyNumberFormat="1" applyFont="1" applyFill="1" applyBorder="1" applyAlignment="1">
      <alignment vertical="center"/>
    </xf>
    <xf numFmtId="3" fontId="3" fillId="33" borderId="18" xfId="0" applyNumberFormat="1" applyFont="1" applyFill="1" applyBorder="1" applyAlignment="1">
      <alignment horizontal="left" vertical="center" indent="1"/>
    </xf>
    <xf numFmtId="165" fontId="3" fillId="33" borderId="12" xfId="0" applyNumberFormat="1" applyFont="1" applyFill="1" applyBorder="1" applyAlignment="1">
      <alignment vertical="center"/>
    </xf>
    <xf numFmtId="3" fontId="3" fillId="33" borderId="0" xfId="0" applyNumberFormat="1" applyFont="1" applyFill="1" applyBorder="1" applyAlignment="1">
      <alignment horizontal="left" vertical="center" indent="1"/>
    </xf>
    <xf numFmtId="0" fontId="0" fillId="34" borderId="0" xfId="0" applyFill="1" applyBorder="1" applyAlignment="1" applyProtection="1">
      <alignment vertical="center"/>
      <protection/>
    </xf>
    <xf numFmtId="0" fontId="2" fillId="35" borderId="10" xfId="0" applyFont="1" applyFill="1" applyBorder="1" applyAlignment="1" applyProtection="1">
      <alignment horizontal="left" vertical="center" indent="1"/>
      <protection/>
    </xf>
    <xf numFmtId="0" fontId="0" fillId="34" borderId="0" xfId="0" applyFill="1" applyBorder="1" applyAlignment="1" applyProtection="1">
      <alignment/>
      <protection/>
    </xf>
    <xf numFmtId="0" fontId="71" fillId="34" borderId="0" xfId="0" applyFont="1" applyFill="1" applyBorder="1" applyAlignment="1" applyProtection="1">
      <alignment vertical="center"/>
      <protection/>
    </xf>
    <xf numFmtId="0" fontId="0" fillId="34" borderId="0" xfId="0" applyFill="1" applyAlignment="1" applyProtection="1">
      <alignment/>
      <protection/>
    </xf>
    <xf numFmtId="0" fontId="0" fillId="34" borderId="0" xfId="0" applyFill="1" applyBorder="1" applyAlignment="1" applyProtection="1">
      <alignment horizontal="left" vertical="center"/>
      <protection locked="0"/>
    </xf>
    <xf numFmtId="0" fontId="76" fillId="34" borderId="0" xfId="0" applyFont="1" applyFill="1" applyBorder="1" applyAlignment="1" applyProtection="1">
      <alignment vertical="center"/>
      <protection/>
    </xf>
    <xf numFmtId="0" fontId="2" fillId="35" borderId="11" xfId="0" applyFont="1" applyFill="1" applyBorder="1" applyAlignment="1" applyProtection="1">
      <alignment horizontal="left" vertical="center" indent="1"/>
      <protection/>
    </xf>
    <xf numFmtId="1" fontId="77" fillId="36" borderId="10" xfId="0" applyNumberFormat="1" applyFont="1" applyFill="1" applyBorder="1" applyAlignment="1" applyProtection="1">
      <alignment horizontal="center" vertical="center"/>
      <protection/>
    </xf>
    <xf numFmtId="0" fontId="78" fillId="36" borderId="10" xfId="0" applyFont="1" applyFill="1" applyBorder="1" applyAlignment="1" applyProtection="1">
      <alignment horizontal="center" vertical="center"/>
      <protection/>
    </xf>
    <xf numFmtId="165" fontId="53" fillId="36" borderId="10" xfId="0" applyNumberFormat="1" applyFont="1" applyFill="1" applyBorder="1" applyAlignment="1" applyProtection="1">
      <alignment horizontal="center" vertical="center"/>
      <protection/>
    </xf>
    <xf numFmtId="165" fontId="2" fillId="37" borderId="15" xfId="0" applyNumberFormat="1" applyFont="1" applyFill="1" applyBorder="1" applyAlignment="1">
      <alignment horizontal="right" vertical="center" indent="1"/>
    </xf>
    <xf numFmtId="0" fontId="0" fillId="34" borderId="0" xfId="0" applyFill="1" applyBorder="1" applyAlignment="1">
      <alignment horizontal="right" vertical="center"/>
    </xf>
    <xf numFmtId="165" fontId="0" fillId="34" borderId="0" xfId="0" applyNumberFormat="1" applyFill="1" applyBorder="1" applyAlignment="1">
      <alignment horizontal="right" indent="1"/>
    </xf>
    <xf numFmtId="165" fontId="74" fillId="37" borderId="15" xfId="0" applyNumberFormat="1" applyFont="1" applyFill="1" applyBorder="1" applyAlignment="1">
      <alignment horizontal="right" vertical="center" indent="1"/>
    </xf>
    <xf numFmtId="165" fontId="71" fillId="34" borderId="0" xfId="0" applyNumberFormat="1" applyFont="1" applyFill="1" applyBorder="1" applyAlignment="1">
      <alignment horizontal="right" vertical="center" indent="1"/>
    </xf>
    <xf numFmtId="165" fontId="71" fillId="38" borderId="15" xfId="0" applyNumberFormat="1" applyFont="1" applyFill="1" applyBorder="1" applyAlignment="1">
      <alignment horizontal="right" vertical="center" indent="1"/>
    </xf>
    <xf numFmtId="165" fontId="74" fillId="38" borderId="15" xfId="0" applyNumberFormat="1" applyFont="1" applyFill="1" applyBorder="1" applyAlignment="1">
      <alignment horizontal="right" vertical="center" indent="1"/>
    </xf>
    <xf numFmtId="165" fontId="74" fillId="38" borderId="13" xfId="0" applyNumberFormat="1" applyFont="1" applyFill="1" applyBorder="1" applyAlignment="1">
      <alignment horizontal="right" vertical="center" indent="1"/>
    </xf>
    <xf numFmtId="0" fontId="74" fillId="33" borderId="0" xfId="0" applyFont="1" applyFill="1" applyBorder="1" applyAlignment="1">
      <alignment horizontal="right" vertical="center"/>
    </xf>
    <xf numFmtId="165" fontId="71" fillId="38" borderId="15" xfId="0" applyNumberFormat="1" applyFont="1" applyFill="1" applyBorder="1" applyAlignment="1" applyProtection="1">
      <alignment horizontal="right" vertical="center" indent="1"/>
      <protection/>
    </xf>
    <xf numFmtId="3" fontId="71" fillId="38" borderId="15" xfId="0" applyNumberFormat="1" applyFont="1" applyFill="1" applyBorder="1" applyAlignment="1" applyProtection="1">
      <alignment horizontal="right" vertical="center" indent="1"/>
      <protection/>
    </xf>
    <xf numFmtId="0" fontId="2" fillId="38" borderId="10" xfId="0" applyFont="1" applyFill="1" applyBorder="1" applyAlignment="1" applyProtection="1">
      <alignment horizontal="left" vertical="center" indent="1"/>
      <protection/>
    </xf>
    <xf numFmtId="0" fontId="2" fillId="38" borderId="10" xfId="0" applyFont="1" applyFill="1" applyBorder="1" applyAlignment="1" applyProtection="1">
      <alignment vertical="center"/>
      <protection/>
    </xf>
    <xf numFmtId="0" fontId="71" fillId="38" borderId="10" xfId="0" applyFont="1" applyFill="1" applyBorder="1" applyAlignment="1" applyProtection="1">
      <alignment horizontal="center" vertical="center"/>
      <protection/>
    </xf>
    <xf numFmtId="0" fontId="3" fillId="38" borderId="10" xfId="0" applyFont="1" applyFill="1" applyBorder="1" applyAlignment="1" applyProtection="1">
      <alignment horizontal="center" vertical="center"/>
      <protection/>
    </xf>
    <xf numFmtId="165" fontId="0" fillId="38" borderId="10" xfId="0" applyNumberFormat="1" applyFill="1" applyBorder="1" applyAlignment="1" applyProtection="1">
      <alignment horizontal="center" vertical="center"/>
      <protection/>
    </xf>
    <xf numFmtId="3" fontId="71" fillId="38" borderId="10" xfId="0" applyNumberFormat="1" applyFont="1" applyFill="1" applyBorder="1" applyAlignment="1" applyProtection="1">
      <alignment horizontal="center" vertical="center"/>
      <protection/>
    </xf>
    <xf numFmtId="0" fontId="2" fillId="35" borderId="11" xfId="0" applyFont="1" applyFill="1" applyBorder="1" applyAlignment="1" applyProtection="1">
      <alignment vertical="center"/>
      <protection/>
    </xf>
    <xf numFmtId="0" fontId="71" fillId="35" borderId="11" xfId="0" applyFont="1" applyFill="1" applyBorder="1" applyAlignment="1" applyProtection="1">
      <alignment horizontal="center" vertical="center"/>
      <protection/>
    </xf>
    <xf numFmtId="0" fontId="3" fillId="35" borderId="11" xfId="0" applyFont="1" applyFill="1" applyBorder="1" applyAlignment="1" applyProtection="1">
      <alignment horizontal="center" vertical="center"/>
      <protection/>
    </xf>
    <xf numFmtId="165" fontId="0" fillId="35" borderId="11" xfId="0" applyNumberFormat="1" applyFill="1" applyBorder="1" applyAlignment="1" applyProtection="1">
      <alignment horizontal="center" vertical="center"/>
      <protection/>
    </xf>
    <xf numFmtId="165" fontId="71" fillId="34" borderId="13" xfId="0" applyNumberFormat="1" applyFont="1" applyFill="1" applyBorder="1" applyAlignment="1" applyProtection="1">
      <alignment horizontal="right" vertical="center" indent="1"/>
      <protection locked="0"/>
    </xf>
    <xf numFmtId="165" fontId="71" fillId="38" borderId="13" xfId="0" applyNumberFormat="1" applyFont="1" applyFill="1" applyBorder="1" applyAlignment="1" applyProtection="1">
      <alignment horizontal="right" vertical="center" indent="1"/>
      <protection/>
    </xf>
    <xf numFmtId="165" fontId="74" fillId="37" borderId="13" xfId="0" applyNumberFormat="1" applyFont="1" applyFill="1" applyBorder="1" applyAlignment="1" applyProtection="1">
      <alignment horizontal="right" vertical="center" indent="1"/>
      <protection/>
    </xf>
    <xf numFmtId="165" fontId="74" fillId="38" borderId="13" xfId="0" applyNumberFormat="1" applyFont="1" applyFill="1" applyBorder="1" applyAlignment="1" applyProtection="1">
      <alignment horizontal="right" vertical="center" indent="1"/>
      <protection/>
    </xf>
    <xf numFmtId="3" fontId="71" fillId="34" borderId="0" xfId="0" applyNumberFormat="1" applyFont="1" applyFill="1" applyBorder="1" applyAlignment="1" applyProtection="1">
      <alignment horizontal="left" vertical="center" indent="1"/>
      <protection/>
    </xf>
    <xf numFmtId="0" fontId="0" fillId="33" borderId="0" xfId="0" applyFill="1" applyBorder="1" applyAlignment="1" applyProtection="1">
      <alignment/>
      <protection locked="0"/>
    </xf>
    <xf numFmtId="165" fontId="3" fillId="38" borderId="15" xfId="0" applyNumberFormat="1" applyFont="1" applyFill="1" applyBorder="1" applyAlignment="1">
      <alignment horizontal="right" vertical="center" indent="1"/>
    </xf>
    <xf numFmtId="165" fontId="3" fillId="33" borderId="15" xfId="0" applyNumberFormat="1" applyFont="1" applyFill="1" applyBorder="1" applyAlignment="1" applyProtection="1">
      <alignment horizontal="right" vertical="center" indent="1"/>
      <protection locked="0"/>
    </xf>
    <xf numFmtId="3" fontId="3" fillId="33" borderId="15" xfId="0" applyNumberFormat="1" applyFont="1" applyFill="1" applyBorder="1" applyAlignment="1" applyProtection="1">
      <alignment horizontal="right" vertical="center" indent="1"/>
      <protection locked="0"/>
    </xf>
    <xf numFmtId="0" fontId="4" fillId="35" borderId="16" xfId="0" applyFont="1" applyFill="1" applyBorder="1" applyAlignment="1">
      <alignment horizontal="left" vertical="center" indent="1"/>
    </xf>
    <xf numFmtId="166" fontId="2" fillId="37" borderId="15" xfId="0" applyNumberFormat="1" applyFont="1" applyFill="1" applyBorder="1" applyAlignment="1">
      <alignment horizontal="right" vertical="center" indent="1"/>
    </xf>
    <xf numFmtId="0" fontId="53" fillId="33" borderId="0" xfId="0" applyFont="1" applyFill="1" applyAlignment="1">
      <alignment/>
    </xf>
    <xf numFmtId="0" fontId="0" fillId="33" borderId="0" xfId="0" applyFill="1" applyBorder="1" applyAlignment="1" applyProtection="1">
      <alignment horizontal="left" vertical="center"/>
      <protection locked="0"/>
    </xf>
    <xf numFmtId="165" fontId="3" fillId="38" borderId="15" xfId="0" applyNumberFormat="1" applyFont="1" applyFill="1" applyBorder="1" applyAlignment="1" applyProtection="1">
      <alignment horizontal="right" vertical="center" indent="1"/>
      <protection/>
    </xf>
    <xf numFmtId="0" fontId="2" fillId="35" borderId="16" xfId="0" applyFont="1" applyFill="1" applyBorder="1" applyAlignment="1">
      <alignment horizontal="left" vertical="center" indent="1"/>
    </xf>
    <xf numFmtId="0" fontId="75" fillId="34" borderId="0" xfId="0" applyFont="1" applyFill="1" applyBorder="1" applyAlignment="1">
      <alignment horizontal="left" vertical="center"/>
    </xf>
    <xf numFmtId="0" fontId="0" fillId="34" borderId="0" xfId="0" applyFill="1" applyBorder="1" applyAlignment="1">
      <alignment horizontal="left" vertical="center"/>
    </xf>
    <xf numFmtId="0" fontId="70" fillId="0" borderId="0" xfId="0" applyFont="1" applyFill="1" applyAlignment="1">
      <alignment/>
    </xf>
    <xf numFmtId="0" fontId="0" fillId="0" borderId="0" xfId="0" applyFill="1" applyAlignment="1">
      <alignment/>
    </xf>
    <xf numFmtId="0" fontId="72" fillId="0" borderId="0" xfId="0" applyFont="1" applyFill="1" applyAlignment="1">
      <alignment/>
    </xf>
    <xf numFmtId="0" fontId="78" fillId="0" borderId="0" xfId="0" applyFont="1" applyFill="1" applyAlignment="1">
      <alignment/>
    </xf>
    <xf numFmtId="0" fontId="79" fillId="0" borderId="0" xfId="0" applyFont="1" applyFill="1" applyAlignment="1">
      <alignment/>
    </xf>
    <xf numFmtId="0" fontId="53" fillId="0" borderId="0" xfId="0" applyFont="1" applyFill="1" applyAlignment="1">
      <alignment/>
    </xf>
    <xf numFmtId="0" fontId="0" fillId="0" borderId="0" xfId="0" applyFill="1" applyBorder="1" applyAlignment="1">
      <alignment/>
    </xf>
    <xf numFmtId="0" fontId="2" fillId="0" borderId="0" xfId="0" applyFont="1" applyFill="1" applyBorder="1" applyAlignment="1">
      <alignment vertical="center"/>
    </xf>
    <xf numFmtId="0" fontId="74" fillId="0" borderId="0" xfId="0" applyFont="1" applyFill="1" applyBorder="1" applyAlignment="1">
      <alignment vertical="center"/>
    </xf>
    <xf numFmtId="0" fontId="3" fillId="0" borderId="0" xfId="0" applyFont="1" applyFill="1" applyAlignment="1">
      <alignment/>
    </xf>
    <xf numFmtId="0" fontId="2" fillId="35" borderId="16" xfId="0" applyFont="1" applyFill="1" applyBorder="1" applyAlignment="1">
      <alignment horizontal="left" vertical="center" indent="1"/>
    </xf>
    <xf numFmtId="0" fontId="75" fillId="34" borderId="0" xfId="0" applyFont="1" applyFill="1" applyBorder="1" applyAlignment="1">
      <alignment horizontal="left" vertical="center"/>
    </xf>
    <xf numFmtId="0" fontId="0" fillId="34" borderId="0" xfId="0" applyFill="1" applyBorder="1" applyAlignment="1">
      <alignment horizontal="left" vertical="center"/>
    </xf>
    <xf numFmtId="0" fontId="2" fillId="33" borderId="0" xfId="0" applyFont="1" applyFill="1" applyBorder="1" applyAlignment="1">
      <alignment horizontal="left" vertical="center" indent="1"/>
    </xf>
    <xf numFmtId="0" fontId="76" fillId="34" borderId="0" xfId="0" applyFont="1" applyFill="1" applyBorder="1" applyAlignment="1">
      <alignment horizontal="center" vertical="center"/>
    </xf>
    <xf numFmtId="0" fontId="75" fillId="34" borderId="0" xfId="0" applyFont="1" applyFill="1" applyBorder="1" applyAlignment="1">
      <alignment horizontal="left" vertical="center"/>
    </xf>
    <xf numFmtId="0" fontId="0" fillId="34" borderId="0" xfId="0" applyFill="1" applyBorder="1" applyAlignment="1">
      <alignment horizontal="left" vertical="center"/>
    </xf>
    <xf numFmtId="0" fontId="71" fillId="0" borderId="0" xfId="0" applyFont="1" applyFill="1" applyAlignment="1">
      <alignment horizontal="center" vertical="center"/>
    </xf>
    <xf numFmtId="0" fontId="0" fillId="33" borderId="0" xfId="0" applyFill="1" applyBorder="1" applyAlignment="1">
      <alignment/>
    </xf>
    <xf numFmtId="0" fontId="0" fillId="34" borderId="0" xfId="0" applyFill="1" applyBorder="1" applyAlignment="1">
      <alignment/>
    </xf>
    <xf numFmtId="0" fontId="75" fillId="34" borderId="0" xfId="0" applyFont="1" applyFill="1" applyBorder="1" applyAlignment="1">
      <alignment vertical="center"/>
    </xf>
    <xf numFmtId="0" fontId="0" fillId="33" borderId="0" xfId="0" applyFill="1" applyAlignment="1">
      <alignment/>
    </xf>
    <xf numFmtId="0" fontId="0" fillId="0" borderId="0" xfId="0" applyAlignment="1">
      <alignment/>
    </xf>
    <xf numFmtId="0" fontId="0" fillId="33" borderId="0" xfId="0" applyFill="1" applyBorder="1" applyAlignment="1">
      <alignment vertical="center"/>
    </xf>
    <xf numFmtId="165" fontId="0" fillId="33" borderId="0" xfId="0" applyNumberFormat="1" applyFill="1" applyBorder="1" applyAlignment="1">
      <alignment/>
    </xf>
    <xf numFmtId="0" fontId="71" fillId="33" borderId="0" xfId="0" applyFont="1" applyFill="1" applyBorder="1" applyAlignment="1">
      <alignment vertical="center"/>
    </xf>
    <xf numFmtId="165" fontId="0" fillId="34" borderId="0" xfId="0" applyNumberFormat="1" applyFill="1" applyBorder="1" applyAlignment="1">
      <alignment/>
    </xf>
    <xf numFmtId="0" fontId="0" fillId="34" borderId="12" xfId="0" applyFill="1" applyBorder="1" applyAlignment="1">
      <alignment/>
    </xf>
    <xf numFmtId="0" fontId="0" fillId="34" borderId="14" xfId="0" applyFill="1" applyBorder="1" applyAlignment="1">
      <alignment/>
    </xf>
    <xf numFmtId="0" fontId="75" fillId="34" borderId="10" xfId="0" applyFont="1" applyFill="1" applyBorder="1" applyAlignment="1">
      <alignment vertical="center"/>
    </xf>
    <xf numFmtId="0" fontId="0" fillId="34" borderId="10" xfId="0" applyFill="1" applyBorder="1" applyAlignment="1">
      <alignment vertical="center"/>
    </xf>
    <xf numFmtId="0" fontId="0" fillId="34" borderId="10" xfId="0" applyFill="1" applyBorder="1" applyAlignment="1">
      <alignment/>
    </xf>
    <xf numFmtId="165" fontId="71" fillId="33" borderId="0" xfId="0" applyNumberFormat="1" applyFont="1" applyFill="1" applyBorder="1" applyAlignment="1" applyProtection="1">
      <alignment vertical="center"/>
      <protection/>
    </xf>
    <xf numFmtId="0" fontId="0" fillId="34" borderId="0" xfId="0" applyFill="1" applyBorder="1" applyAlignment="1" applyProtection="1">
      <alignment/>
      <protection/>
    </xf>
    <xf numFmtId="0" fontId="71" fillId="33" borderId="0" xfId="0" applyFont="1" applyFill="1" applyBorder="1" applyAlignment="1" applyProtection="1">
      <alignment vertical="center"/>
      <protection/>
    </xf>
    <xf numFmtId="3" fontId="71" fillId="33" borderId="0" xfId="0" applyNumberFormat="1" applyFont="1" applyFill="1" applyBorder="1" applyAlignment="1" applyProtection="1">
      <alignment vertical="center"/>
      <protection/>
    </xf>
    <xf numFmtId="165" fontId="0" fillId="34" borderId="0" xfId="0" applyNumberFormat="1" applyFill="1" applyBorder="1" applyAlignment="1" applyProtection="1">
      <alignment/>
      <protection/>
    </xf>
    <xf numFmtId="3" fontId="0" fillId="34" borderId="0" xfId="0" applyNumberFormat="1" applyFill="1" applyBorder="1" applyAlignment="1">
      <alignment/>
    </xf>
    <xf numFmtId="0" fontId="80" fillId="34" borderId="0" xfId="0" applyFont="1" applyFill="1" applyBorder="1" applyAlignment="1">
      <alignment/>
    </xf>
    <xf numFmtId="3" fontId="0" fillId="34" borderId="0" xfId="0" applyNumberFormat="1" applyFill="1" applyBorder="1" applyAlignment="1" applyProtection="1">
      <alignment/>
      <protection locked="0"/>
    </xf>
    <xf numFmtId="0" fontId="0" fillId="33" borderId="0" xfId="0" applyFill="1" applyBorder="1" applyAlignment="1" applyProtection="1">
      <alignment/>
      <protection/>
    </xf>
    <xf numFmtId="0" fontId="0" fillId="34" borderId="0" xfId="0" applyFill="1" applyBorder="1" applyAlignment="1">
      <alignment horizontal="center" vertical="center"/>
    </xf>
    <xf numFmtId="0" fontId="0" fillId="34" borderId="0" xfId="0" applyFill="1" applyBorder="1" applyAlignment="1">
      <alignment horizontal="right" indent="1"/>
    </xf>
    <xf numFmtId="1" fontId="71" fillId="33" borderId="15" xfId="0" applyNumberFormat="1" applyFont="1" applyFill="1" applyBorder="1" applyAlignment="1" applyProtection="1">
      <alignment horizontal="right" vertical="center" indent="1"/>
      <protection locked="0"/>
    </xf>
    <xf numFmtId="1" fontId="0" fillId="34" borderId="0" xfId="0" applyNumberFormat="1" applyFill="1" applyBorder="1" applyAlignment="1">
      <alignment horizontal="right" indent="1"/>
    </xf>
    <xf numFmtId="0" fontId="0" fillId="34" borderId="0" xfId="0" applyFont="1" applyFill="1" applyBorder="1" applyAlignment="1">
      <alignment horizontal="right" indent="1"/>
    </xf>
    <xf numFmtId="3" fontId="0" fillId="34" borderId="0" xfId="0" applyNumberFormat="1" applyFont="1" applyFill="1" applyBorder="1" applyAlignment="1">
      <alignment horizontal="right" indent="1"/>
    </xf>
    <xf numFmtId="3" fontId="0" fillId="34" borderId="0" xfId="0" applyNumberFormat="1" applyFill="1" applyBorder="1" applyAlignment="1">
      <alignment horizontal="right" indent="1"/>
    </xf>
    <xf numFmtId="0" fontId="53" fillId="34" borderId="0" xfId="0" applyFont="1" applyFill="1" applyBorder="1" applyAlignment="1">
      <alignment/>
    </xf>
    <xf numFmtId="0" fontId="0" fillId="34" borderId="11" xfId="0" applyFill="1" applyBorder="1" applyAlignment="1">
      <alignment/>
    </xf>
    <xf numFmtId="164" fontId="74" fillId="37" borderId="13" xfId="0" applyNumberFormat="1" applyFont="1" applyFill="1" applyBorder="1" applyAlignment="1" applyProtection="1">
      <alignment horizontal="left" vertical="center" indent="1"/>
      <protection/>
    </xf>
    <xf numFmtId="3" fontId="71" fillId="34" borderId="13" xfId="0" applyNumberFormat="1" applyFont="1" applyFill="1" applyBorder="1" applyAlignment="1" applyProtection="1">
      <alignment horizontal="center" vertical="center"/>
      <protection locked="0"/>
    </xf>
    <xf numFmtId="166" fontId="3" fillId="34" borderId="13" xfId="0" applyNumberFormat="1" applyFont="1" applyFill="1" applyBorder="1" applyAlignment="1" applyProtection="1">
      <alignment horizontal="center" vertical="center"/>
      <protection locked="0"/>
    </xf>
    <xf numFmtId="166" fontId="0" fillId="34" borderId="0" xfId="0" applyNumberFormat="1" applyFill="1" applyBorder="1" applyAlignment="1">
      <alignment horizontal="center"/>
    </xf>
    <xf numFmtId="165" fontId="74" fillId="37" borderId="13" xfId="0" applyNumberFormat="1" applyFont="1" applyFill="1" applyBorder="1" applyAlignment="1" applyProtection="1">
      <alignment horizontal="center" vertical="center"/>
      <protection/>
    </xf>
    <xf numFmtId="166" fontId="71" fillId="34" borderId="13" xfId="0" applyNumberFormat="1" applyFont="1" applyFill="1" applyBorder="1" applyAlignment="1" applyProtection="1">
      <alignment horizontal="center" vertical="center"/>
      <protection locked="0"/>
    </xf>
    <xf numFmtId="0" fontId="0" fillId="34" borderId="11" xfId="0" applyFill="1" applyBorder="1" applyAlignment="1">
      <alignment horizontal="center" vertical="center"/>
    </xf>
    <xf numFmtId="9" fontId="71" fillId="34" borderId="13" xfId="0" applyNumberFormat="1" applyFont="1" applyFill="1" applyBorder="1" applyAlignment="1" applyProtection="1">
      <alignment horizontal="center" vertical="center"/>
      <protection locked="0"/>
    </xf>
    <xf numFmtId="0" fontId="71" fillId="34" borderId="0" xfId="0" applyFont="1" applyFill="1" applyBorder="1" applyAlignment="1">
      <alignment horizontal="right" vertical="center"/>
    </xf>
    <xf numFmtId="0" fontId="71" fillId="34" borderId="0" xfId="0" applyFont="1" applyFill="1" applyBorder="1" applyAlignment="1">
      <alignment horizontal="right"/>
    </xf>
    <xf numFmtId="0" fontId="0" fillId="34" borderId="0" xfId="0" applyFill="1" applyBorder="1" applyAlignment="1">
      <alignment horizontal="right"/>
    </xf>
    <xf numFmtId="0" fontId="0" fillId="34" borderId="0" xfId="0" applyFill="1" applyBorder="1" applyAlignment="1">
      <alignment horizontal="left" vertical="center" indent="1"/>
    </xf>
    <xf numFmtId="0" fontId="0" fillId="34" borderId="14" xfId="0" applyFill="1" applyBorder="1" applyAlignment="1">
      <alignment horizontal="left" vertical="center" indent="1"/>
    </xf>
    <xf numFmtId="0" fontId="0" fillId="34" borderId="14" xfId="0" applyFill="1" applyBorder="1" applyAlignment="1">
      <alignment horizontal="left" indent="1"/>
    </xf>
    <xf numFmtId="0" fontId="0" fillId="34" borderId="0" xfId="0" applyFill="1" applyBorder="1" applyAlignment="1">
      <alignment horizontal="left" indent="1"/>
    </xf>
    <xf numFmtId="0" fontId="81" fillId="35" borderId="15" xfId="0" applyFont="1" applyFill="1" applyBorder="1" applyAlignment="1">
      <alignment horizontal="left" vertical="center" indent="1"/>
    </xf>
    <xf numFmtId="165" fontId="71" fillId="34" borderId="11" xfId="0" applyNumberFormat="1" applyFont="1" applyFill="1" applyBorder="1" applyAlignment="1" applyProtection="1">
      <alignment horizontal="right" vertical="center" indent="1"/>
      <protection locked="0"/>
    </xf>
    <xf numFmtId="10" fontId="3" fillId="33" borderId="15" xfId="0" applyNumberFormat="1" applyFont="1" applyFill="1" applyBorder="1" applyAlignment="1" applyProtection="1">
      <alignment horizontal="right" vertical="center" indent="1"/>
      <protection locked="0"/>
    </xf>
    <xf numFmtId="165" fontId="3" fillId="33" borderId="0" xfId="0" applyNumberFormat="1" applyFont="1" applyFill="1" applyBorder="1" applyAlignment="1" applyProtection="1">
      <alignment vertical="center"/>
      <protection locked="0"/>
    </xf>
    <xf numFmtId="3" fontId="3" fillId="33" borderId="15" xfId="0" applyNumberFormat="1" applyFont="1" applyFill="1" applyBorder="1" applyAlignment="1" applyProtection="1">
      <alignment horizontal="center" vertical="center"/>
      <protection locked="0"/>
    </xf>
    <xf numFmtId="0" fontId="74" fillId="33" borderId="0" xfId="0" applyFont="1" applyFill="1" applyBorder="1" applyAlignment="1" applyProtection="1">
      <alignment vertical="center"/>
      <protection locked="0"/>
    </xf>
    <xf numFmtId="0" fontId="71" fillId="33" borderId="15" xfId="0" applyFont="1" applyFill="1" applyBorder="1" applyAlignment="1" applyProtection="1">
      <alignment horizontal="left" vertical="center" indent="1"/>
      <protection locked="0"/>
    </xf>
    <xf numFmtId="0" fontId="71" fillId="33" borderId="0" xfId="0" applyFont="1" applyFill="1" applyBorder="1" applyAlignment="1">
      <alignment horizontal="right" vertical="center" indent="1"/>
    </xf>
    <xf numFmtId="0" fontId="2" fillId="35" borderId="16" xfId="0" applyFont="1" applyFill="1" applyBorder="1" applyAlignment="1">
      <alignment horizontal="left" vertical="center" indent="1"/>
    </xf>
    <xf numFmtId="0" fontId="2" fillId="33" borderId="0" xfId="0" applyFont="1" applyFill="1" applyBorder="1" applyAlignment="1">
      <alignment horizontal="left" vertical="center" indent="1"/>
    </xf>
    <xf numFmtId="0" fontId="2" fillId="35" borderId="16" xfId="0" applyFont="1" applyFill="1" applyBorder="1" applyAlignment="1">
      <alignment horizontal="left" vertical="center" indent="1"/>
    </xf>
    <xf numFmtId="0" fontId="4" fillId="35" borderId="13" xfId="0" applyFont="1" applyFill="1" applyBorder="1" applyAlignment="1">
      <alignment horizontal="left" vertical="center" indent="1"/>
    </xf>
    <xf numFmtId="165" fontId="3" fillId="33" borderId="0" xfId="0" applyNumberFormat="1" applyFont="1" applyFill="1" applyBorder="1" applyAlignment="1" applyProtection="1">
      <alignment horizontal="right" vertical="center" indent="1"/>
      <protection locked="0"/>
    </xf>
    <xf numFmtId="166" fontId="3" fillId="33" borderId="15" xfId="0" applyNumberFormat="1" applyFont="1" applyFill="1" applyBorder="1" applyAlignment="1" applyProtection="1">
      <alignment horizontal="right" vertical="center" indent="1"/>
      <protection locked="0"/>
    </xf>
    <xf numFmtId="166" fontId="71" fillId="33" borderId="15" xfId="0" applyNumberFormat="1" applyFont="1" applyFill="1" applyBorder="1" applyAlignment="1" applyProtection="1">
      <alignment horizontal="right" vertical="center" indent="1"/>
      <protection locked="0"/>
    </xf>
    <xf numFmtId="0" fontId="2" fillId="35" borderId="16" xfId="0" applyFont="1" applyFill="1" applyBorder="1" applyAlignment="1">
      <alignment horizontal="left" vertical="center" indent="1"/>
    </xf>
    <xf numFmtId="0" fontId="71" fillId="34" borderId="13" xfId="0" applyFont="1" applyFill="1" applyBorder="1" applyAlignment="1" applyProtection="1">
      <alignment horizontal="left" vertical="center" indent="1"/>
      <protection locked="0"/>
    </xf>
    <xf numFmtId="0" fontId="0" fillId="34" borderId="0" xfId="0" applyFill="1" applyAlignment="1" applyProtection="1">
      <alignment horizontal="center"/>
      <protection locked="0"/>
    </xf>
    <xf numFmtId="0" fontId="0" fillId="34" borderId="0" xfId="0" applyFill="1" applyBorder="1" applyAlignment="1">
      <alignment vertical="center"/>
    </xf>
    <xf numFmtId="165" fontId="6" fillId="33" borderId="12" xfId="0" applyNumberFormat="1" applyFont="1" applyFill="1" applyBorder="1" applyAlignment="1">
      <alignment horizontal="center" vertical="center"/>
    </xf>
    <xf numFmtId="0" fontId="0" fillId="34" borderId="14" xfId="0" applyFill="1" applyBorder="1" applyAlignment="1">
      <alignment/>
    </xf>
    <xf numFmtId="3" fontId="3" fillId="33" borderId="0" xfId="0" applyNumberFormat="1" applyFont="1" applyFill="1" applyBorder="1" applyAlignment="1" applyProtection="1">
      <alignment vertical="center"/>
      <protection locked="0"/>
    </xf>
    <xf numFmtId="165" fontId="6" fillId="33" borderId="0" xfId="0" applyNumberFormat="1" applyFont="1" applyFill="1" applyBorder="1" applyAlignment="1">
      <alignment horizontal="left" vertical="center" indent="1"/>
    </xf>
    <xf numFmtId="0" fontId="0" fillId="34" borderId="17" xfId="0" applyFill="1" applyBorder="1" applyAlignment="1">
      <alignment/>
    </xf>
    <xf numFmtId="165" fontId="3" fillId="38" borderId="13" xfId="0" applyNumberFormat="1" applyFont="1" applyFill="1" applyBorder="1" applyAlignment="1" applyProtection="1">
      <alignment horizontal="center" vertical="center"/>
      <protection/>
    </xf>
    <xf numFmtId="1" fontId="3" fillId="34" borderId="13" xfId="0" applyNumberFormat="1" applyFont="1" applyFill="1" applyBorder="1" applyAlignment="1" applyProtection="1">
      <alignment horizontal="center" vertical="center"/>
      <protection locked="0"/>
    </xf>
    <xf numFmtId="0" fontId="2" fillId="35" borderId="16" xfId="0" applyFont="1" applyFill="1" applyBorder="1" applyAlignment="1">
      <alignment horizontal="left" vertical="center" indent="1"/>
    </xf>
    <xf numFmtId="0" fontId="75" fillId="34" borderId="0" xfId="0" applyFont="1" applyFill="1" applyBorder="1" applyAlignment="1">
      <alignment horizontal="left" vertical="center"/>
    </xf>
    <xf numFmtId="0" fontId="0" fillId="34" borderId="0" xfId="0" applyFill="1" applyBorder="1" applyAlignment="1">
      <alignment horizontal="left" vertical="center"/>
    </xf>
    <xf numFmtId="0" fontId="2" fillId="33" borderId="0" xfId="0" applyFont="1" applyFill="1" applyBorder="1" applyAlignment="1">
      <alignment horizontal="left" vertical="center" indent="1"/>
    </xf>
    <xf numFmtId="3" fontId="3" fillId="33" borderId="0" xfId="0" applyNumberFormat="1" applyFont="1" applyFill="1" applyBorder="1" applyAlignment="1" applyProtection="1">
      <alignment vertical="center"/>
      <protection/>
    </xf>
    <xf numFmtId="3" fontId="3" fillId="33" borderId="10" xfId="0" applyNumberFormat="1" applyFont="1" applyFill="1" applyBorder="1" applyAlignment="1" applyProtection="1">
      <alignment vertical="center"/>
      <protection/>
    </xf>
    <xf numFmtId="3" fontId="74" fillId="35" borderId="11" xfId="0" applyNumberFormat="1" applyFont="1" applyFill="1" applyBorder="1" applyAlignment="1" applyProtection="1">
      <alignment horizontal="center" vertical="center"/>
      <protection/>
    </xf>
    <xf numFmtId="3" fontId="2" fillId="35" borderId="11" xfId="0" applyNumberFormat="1" applyFont="1" applyFill="1" applyBorder="1" applyAlignment="1" applyProtection="1">
      <alignment horizontal="center" vertical="center"/>
      <protection/>
    </xf>
    <xf numFmtId="3" fontId="69" fillId="35" borderId="11" xfId="0" applyNumberFormat="1" applyFont="1" applyFill="1" applyBorder="1" applyAlignment="1" applyProtection="1">
      <alignment horizontal="center" vertical="center"/>
      <protection/>
    </xf>
    <xf numFmtId="0" fontId="69" fillId="33" borderId="0" xfId="0" applyFont="1" applyFill="1" applyBorder="1" applyAlignment="1" applyProtection="1">
      <alignment horizontal="left"/>
      <protection/>
    </xf>
    <xf numFmtId="0" fontId="69" fillId="33" borderId="0" xfId="0" applyFont="1" applyFill="1" applyBorder="1" applyAlignment="1" applyProtection="1">
      <alignment/>
      <protection/>
    </xf>
    <xf numFmtId="0" fontId="69" fillId="33" borderId="0" xfId="0" applyFont="1" applyFill="1" applyBorder="1" applyAlignment="1" applyProtection="1">
      <alignment horizontal="center"/>
      <protection/>
    </xf>
    <xf numFmtId="0" fontId="2" fillId="39" borderId="0" xfId="0" applyFont="1" applyFill="1" applyBorder="1" applyAlignment="1">
      <alignment/>
    </xf>
    <xf numFmtId="2" fontId="82" fillId="39" borderId="0" xfId="0" applyNumberFormat="1" applyFont="1" applyFill="1" applyBorder="1" applyAlignment="1">
      <alignment vertical="center"/>
    </xf>
    <xf numFmtId="0" fontId="0" fillId="39" borderId="0" xfId="0" applyFill="1" applyBorder="1" applyAlignment="1">
      <alignment/>
    </xf>
    <xf numFmtId="0" fontId="70" fillId="33" borderId="0" xfId="0" applyFont="1" applyFill="1" applyAlignment="1">
      <alignment/>
    </xf>
    <xf numFmtId="0" fontId="72" fillId="33" borderId="0" xfId="0" applyFont="1" applyFill="1" applyAlignment="1">
      <alignment/>
    </xf>
    <xf numFmtId="0" fontId="78" fillId="33" borderId="0" xfId="0" applyFont="1" applyFill="1" applyAlignment="1">
      <alignment/>
    </xf>
    <xf numFmtId="0" fontId="79" fillId="33" borderId="0" xfId="0" applyFont="1" applyFill="1" applyAlignment="1">
      <alignment/>
    </xf>
    <xf numFmtId="0" fontId="2" fillId="39" borderId="0" xfId="0" applyFont="1" applyFill="1" applyBorder="1" applyAlignment="1" applyProtection="1">
      <alignment vertical="center"/>
      <protection/>
    </xf>
    <xf numFmtId="0" fontId="73" fillId="39" borderId="0" xfId="0" applyFont="1" applyFill="1" applyBorder="1" applyAlignment="1" applyProtection="1">
      <alignment vertical="center"/>
      <protection/>
    </xf>
    <xf numFmtId="0" fontId="0" fillId="39" borderId="0" xfId="0" applyFill="1" applyBorder="1" applyAlignment="1" applyProtection="1">
      <alignment/>
      <protection/>
    </xf>
    <xf numFmtId="0" fontId="2" fillId="39" borderId="0" xfId="0" applyFont="1" applyFill="1" applyBorder="1" applyAlignment="1" applyProtection="1">
      <alignment/>
      <protection/>
    </xf>
    <xf numFmtId="0" fontId="83" fillId="34" borderId="0" xfId="0" applyFont="1" applyFill="1" applyBorder="1" applyAlignment="1">
      <alignment vertical="center"/>
    </xf>
    <xf numFmtId="0" fontId="2" fillId="39" borderId="0" xfId="0" applyFont="1" applyFill="1" applyBorder="1" applyAlignment="1">
      <alignment/>
    </xf>
    <xf numFmtId="0" fontId="0" fillId="39" borderId="0" xfId="0" applyFill="1" applyBorder="1" applyAlignment="1">
      <alignment/>
    </xf>
    <xf numFmtId="0" fontId="53" fillId="39" borderId="0" xfId="0" applyFont="1" applyFill="1" applyBorder="1" applyAlignment="1">
      <alignment/>
    </xf>
    <xf numFmtId="0" fontId="72" fillId="39" borderId="0" xfId="0" applyFont="1" applyFill="1" applyAlignment="1">
      <alignment/>
    </xf>
    <xf numFmtId="0" fontId="84" fillId="35" borderId="16" xfId="0" applyFont="1" applyFill="1" applyBorder="1" applyAlignment="1">
      <alignment horizontal="left" vertical="center" indent="1"/>
    </xf>
    <xf numFmtId="0" fontId="85" fillId="34" borderId="0" xfId="0" applyFont="1" applyFill="1" applyBorder="1" applyAlignment="1" applyProtection="1">
      <alignment/>
      <protection/>
    </xf>
    <xf numFmtId="3" fontId="0" fillId="33" borderId="0" xfId="0" applyNumberFormat="1" applyFill="1" applyAlignment="1">
      <alignment/>
    </xf>
    <xf numFmtId="0" fontId="86" fillId="33" borderId="0" xfId="0" applyFont="1" applyFill="1" applyAlignment="1">
      <alignment/>
    </xf>
    <xf numFmtId="0" fontId="0" fillId="33" borderId="0" xfId="0" applyFont="1" applyFill="1" applyAlignment="1">
      <alignment/>
    </xf>
    <xf numFmtId="0" fontId="69" fillId="33" borderId="0" xfId="0" applyFont="1" applyFill="1" applyAlignment="1" applyProtection="1">
      <alignment/>
      <protection hidden="1"/>
    </xf>
    <xf numFmtId="0" fontId="0" fillId="33" borderId="0" xfId="0" applyFont="1" applyFill="1" applyAlignment="1" applyProtection="1">
      <alignment/>
      <protection hidden="1"/>
    </xf>
    <xf numFmtId="0" fontId="0" fillId="0" borderId="0" xfId="0" applyFont="1" applyAlignment="1">
      <alignment/>
    </xf>
    <xf numFmtId="0" fontId="86" fillId="0" borderId="0" xfId="0" applyFont="1" applyAlignment="1">
      <alignment/>
    </xf>
    <xf numFmtId="0" fontId="86" fillId="40" borderId="19" xfId="0" applyFont="1" applyFill="1" applyBorder="1" applyAlignment="1">
      <alignment/>
    </xf>
    <xf numFmtId="7" fontId="87" fillId="40" borderId="20" xfId="0" applyNumberFormat="1" applyFont="1" applyFill="1" applyBorder="1" applyAlignment="1">
      <alignment horizontal="center" vertical="center"/>
    </xf>
    <xf numFmtId="7" fontId="87" fillId="40" borderId="21" xfId="0" applyNumberFormat="1" applyFont="1" applyFill="1" applyBorder="1" applyAlignment="1">
      <alignment horizontal="center" vertical="center"/>
    </xf>
    <xf numFmtId="8" fontId="87" fillId="40" borderId="22" xfId="0" applyNumberFormat="1" applyFont="1" applyFill="1" applyBorder="1" applyAlignment="1">
      <alignment horizontal="center" vertical="center"/>
    </xf>
    <xf numFmtId="8" fontId="87" fillId="40" borderId="20" xfId="0" applyNumberFormat="1" applyFont="1" applyFill="1" applyBorder="1" applyAlignment="1">
      <alignment horizontal="center" vertical="center"/>
    </xf>
    <xf numFmtId="9" fontId="88" fillId="40" borderId="23" xfId="0" applyNumberFormat="1" applyFont="1" applyFill="1" applyBorder="1" applyAlignment="1">
      <alignment horizontal="center" vertical="center"/>
    </xf>
    <xf numFmtId="169" fontId="86" fillId="33" borderId="19" xfId="0" applyNumberFormat="1" applyFont="1" applyFill="1" applyBorder="1" applyAlignment="1">
      <alignment/>
    </xf>
    <xf numFmtId="170" fontId="0" fillId="33" borderId="0" xfId="0" applyNumberFormat="1" applyFont="1" applyFill="1" applyAlignment="1">
      <alignment/>
    </xf>
    <xf numFmtId="0" fontId="88" fillId="40" borderId="23" xfId="0" applyFont="1" applyFill="1" applyBorder="1" applyAlignment="1">
      <alignment horizontal="center" vertical="center"/>
    </xf>
    <xf numFmtId="169" fontId="86" fillId="41" borderId="24" xfId="42" applyNumberFormat="1" applyFont="1" applyFill="1" applyBorder="1" applyAlignment="1">
      <alignment/>
    </xf>
    <xf numFmtId="9" fontId="88" fillId="40" borderId="25" xfId="0" applyNumberFormat="1" applyFont="1" applyFill="1" applyBorder="1" applyAlignment="1">
      <alignment horizontal="center" vertical="center"/>
    </xf>
    <xf numFmtId="0" fontId="71" fillId="33" borderId="0" xfId="0" applyFont="1" applyFill="1" applyAlignment="1">
      <alignment/>
    </xf>
    <xf numFmtId="0" fontId="12" fillId="33" borderId="0" xfId="0" applyFont="1" applyFill="1" applyAlignment="1">
      <alignment/>
    </xf>
    <xf numFmtId="0" fontId="0" fillId="0" borderId="0" xfId="0" applyFont="1" applyFill="1" applyAlignment="1" applyProtection="1">
      <alignment/>
      <protection hidden="1"/>
    </xf>
    <xf numFmtId="8" fontId="0" fillId="0" borderId="0" xfId="0" applyNumberFormat="1" applyFont="1" applyFill="1" applyAlignment="1" applyProtection="1">
      <alignment horizontal="center"/>
      <protection hidden="1"/>
    </xf>
    <xf numFmtId="9" fontId="0" fillId="0" borderId="0" xfId="0" applyNumberFormat="1" applyFont="1" applyFill="1" applyAlignment="1" applyProtection="1">
      <alignment horizontal="center"/>
      <protection hidden="1"/>
    </xf>
    <xf numFmtId="170" fontId="0" fillId="0" borderId="0" xfId="42" applyNumberFormat="1" applyFont="1" applyFill="1" applyAlignment="1" applyProtection="1">
      <alignment/>
      <protection hidden="1"/>
    </xf>
    <xf numFmtId="0" fontId="0" fillId="0" borderId="0" xfId="0" applyFont="1" applyFill="1" applyAlignment="1" applyProtection="1">
      <alignment horizontal="center"/>
      <protection hidden="1"/>
    </xf>
    <xf numFmtId="0" fontId="0" fillId="0" borderId="0" xfId="0" applyFill="1" applyAlignment="1" applyProtection="1">
      <alignment/>
      <protection hidden="1"/>
    </xf>
    <xf numFmtId="8" fontId="0" fillId="0" borderId="0" xfId="0" applyNumberFormat="1" applyFill="1" applyAlignment="1" applyProtection="1">
      <alignment horizontal="center"/>
      <protection hidden="1"/>
    </xf>
    <xf numFmtId="170" fontId="0" fillId="0" borderId="0" xfId="0" applyNumberFormat="1" applyFill="1" applyAlignment="1" applyProtection="1">
      <alignment/>
      <protection hidden="1"/>
    </xf>
    <xf numFmtId="0" fontId="69" fillId="0" borderId="0" xfId="0" applyFont="1" applyFill="1" applyAlignment="1" applyProtection="1">
      <alignment/>
      <protection hidden="1"/>
    </xf>
    <xf numFmtId="9" fontId="0" fillId="0" borderId="0" xfId="0" applyNumberFormat="1" applyFill="1" applyAlignment="1" applyProtection="1">
      <alignment horizontal="center"/>
      <protection hidden="1"/>
    </xf>
    <xf numFmtId="0" fontId="0" fillId="0" borderId="0" xfId="0" applyFill="1" applyAlignment="1" applyProtection="1">
      <alignment horizontal="center"/>
      <protection hidden="1"/>
    </xf>
    <xf numFmtId="0" fontId="71" fillId="34" borderId="16" xfId="0" applyFont="1" applyFill="1" applyBorder="1" applyAlignment="1" applyProtection="1">
      <alignment horizontal="left" vertical="center" indent="1"/>
      <protection locked="0"/>
    </xf>
    <xf numFmtId="0" fontId="71" fillId="34" borderId="11" xfId="0" applyFont="1" applyFill="1" applyBorder="1" applyAlignment="1" applyProtection="1">
      <alignment horizontal="left" vertical="center" indent="1"/>
      <protection locked="0"/>
    </xf>
    <xf numFmtId="0" fontId="71" fillId="34" borderId="13" xfId="0" applyFont="1" applyFill="1" applyBorder="1" applyAlignment="1" applyProtection="1">
      <alignment horizontal="left" vertical="center" indent="1"/>
      <protection locked="0"/>
    </xf>
    <xf numFmtId="0" fontId="74" fillId="35" borderId="16" xfId="0" applyFont="1" applyFill="1" applyBorder="1" applyAlignment="1">
      <alignment horizontal="left" vertical="center" indent="1"/>
    </xf>
    <xf numFmtId="0" fontId="74" fillId="35" borderId="13" xfId="0" applyFont="1" applyFill="1" applyBorder="1" applyAlignment="1">
      <alignment horizontal="left" vertical="center" indent="1"/>
    </xf>
    <xf numFmtId="0" fontId="89" fillId="39" borderId="0" xfId="0" applyFont="1" applyFill="1" applyAlignment="1" applyProtection="1">
      <alignment horizontal="center" vertical="center" wrapText="1"/>
      <protection/>
    </xf>
    <xf numFmtId="0" fontId="2" fillId="35" borderId="16" xfId="0" applyFont="1" applyFill="1" applyBorder="1" applyAlignment="1">
      <alignment horizontal="left" vertical="center" indent="1"/>
    </xf>
    <xf numFmtId="0" fontId="2" fillId="35" borderId="13" xfId="0" applyFont="1" applyFill="1" applyBorder="1" applyAlignment="1">
      <alignment horizontal="left" vertical="center" indent="1"/>
    </xf>
    <xf numFmtId="0" fontId="83" fillId="34" borderId="0" xfId="0" applyFont="1" applyFill="1" applyBorder="1" applyAlignment="1">
      <alignment horizontal="left" vertical="center"/>
    </xf>
    <xf numFmtId="0" fontId="0" fillId="34" borderId="0" xfId="0" applyFill="1" applyBorder="1" applyAlignment="1">
      <alignment horizontal="left" vertical="center"/>
    </xf>
    <xf numFmtId="0" fontId="0" fillId="34" borderId="0" xfId="0" applyFill="1" applyAlignment="1" applyProtection="1">
      <alignment horizontal="center"/>
      <protection locked="0"/>
    </xf>
    <xf numFmtId="0" fontId="90" fillId="39" borderId="0" xfId="0" applyFont="1" applyFill="1" applyAlignment="1">
      <alignment horizontal="left" vertical="center"/>
    </xf>
    <xf numFmtId="0" fontId="2" fillId="36" borderId="10" xfId="0" applyFont="1" applyFill="1" applyBorder="1" applyAlignment="1" applyProtection="1">
      <alignment horizontal="left" vertical="center" indent="1"/>
      <protection/>
    </xf>
    <xf numFmtId="0" fontId="8" fillId="33" borderId="0" xfId="0" applyFont="1" applyFill="1" applyAlignment="1">
      <alignment horizontal="left" vertical="center" wrapText="1"/>
    </xf>
    <xf numFmtId="0" fontId="0" fillId="33" borderId="0" xfId="0" applyFill="1" applyAlignment="1">
      <alignment horizontal="left" vertical="center" wrapText="1"/>
    </xf>
    <xf numFmtId="0" fontId="89" fillId="39" borderId="0" xfId="0" applyFont="1" applyFill="1" applyAlignment="1">
      <alignment horizontal="center" vertical="center" wrapText="1"/>
    </xf>
    <xf numFmtId="0" fontId="91" fillId="34" borderId="0" xfId="0" applyFont="1" applyFill="1" applyBorder="1" applyAlignment="1">
      <alignment horizontal="left" vertical="center"/>
    </xf>
    <xf numFmtId="0" fontId="92" fillId="39" borderId="0" xfId="0" applyFont="1" applyFill="1" applyAlignment="1">
      <alignment horizontal="left" vertical="center"/>
    </xf>
    <xf numFmtId="0" fontId="93" fillId="39" borderId="0" xfId="0" applyFont="1" applyFill="1" applyAlignment="1">
      <alignment horizontal="left" vertical="center"/>
    </xf>
    <xf numFmtId="0" fontId="83" fillId="33" borderId="0" xfId="0" applyFont="1" applyFill="1" applyBorder="1" applyAlignment="1">
      <alignment horizontal="left" vertical="center"/>
    </xf>
    <xf numFmtId="0" fontId="94" fillId="33" borderId="0" xfId="0" applyFont="1" applyFill="1" applyBorder="1" applyAlignment="1">
      <alignment horizontal="left" vertical="center"/>
    </xf>
    <xf numFmtId="0" fontId="2" fillId="35" borderId="26" xfId="0" applyFont="1" applyFill="1" applyBorder="1" applyAlignment="1">
      <alignment horizontal="left" vertical="center" wrapText="1" indent="1"/>
    </xf>
    <xf numFmtId="0" fontId="2" fillId="35" borderId="27" xfId="0" applyFont="1" applyFill="1" applyBorder="1" applyAlignment="1">
      <alignment horizontal="left" vertical="center" wrapText="1" indent="1"/>
    </xf>
    <xf numFmtId="0" fontId="2" fillId="35" borderId="18" xfId="0" applyFont="1" applyFill="1" applyBorder="1" applyAlignment="1">
      <alignment horizontal="left" vertical="center" wrapText="1" indent="1"/>
    </xf>
    <xf numFmtId="0" fontId="2" fillId="35" borderId="12" xfId="0" applyFont="1" applyFill="1" applyBorder="1" applyAlignment="1">
      <alignment horizontal="left" vertical="center" wrapText="1" indent="1"/>
    </xf>
    <xf numFmtId="0" fontId="2" fillId="35" borderId="28" xfId="0" applyFont="1" applyFill="1" applyBorder="1" applyAlignment="1">
      <alignment horizontal="left" vertical="center" wrapText="1" indent="1"/>
    </xf>
    <xf numFmtId="0" fontId="2" fillId="35" borderId="29" xfId="0" applyFont="1" applyFill="1" applyBorder="1" applyAlignment="1">
      <alignment horizontal="left" vertical="center" wrapText="1" indent="1"/>
    </xf>
    <xf numFmtId="0" fontId="83" fillId="34" borderId="10" xfId="0" applyFont="1" applyFill="1" applyBorder="1" applyAlignment="1">
      <alignment horizontal="left" vertical="center"/>
    </xf>
    <xf numFmtId="0" fontId="83" fillId="34" borderId="0" xfId="0" applyFont="1" applyFill="1" applyBorder="1" applyAlignment="1">
      <alignment horizontal="left"/>
    </xf>
    <xf numFmtId="0" fontId="91" fillId="34" borderId="0" xfId="0" applyFont="1" applyFill="1" applyBorder="1" applyAlignment="1">
      <alignment horizontal="left"/>
    </xf>
    <xf numFmtId="3" fontId="3" fillId="37" borderId="30" xfId="0" applyNumberFormat="1" applyFont="1" applyFill="1" applyBorder="1" applyAlignment="1" applyProtection="1">
      <alignment horizontal="right" vertical="center" indent="1"/>
      <protection/>
    </xf>
    <xf numFmtId="3" fontId="3" fillId="37" borderId="31" xfId="0" applyNumberFormat="1" applyFont="1" applyFill="1" applyBorder="1" applyAlignment="1" applyProtection="1">
      <alignment horizontal="right" vertical="center" indent="1"/>
      <protection/>
    </xf>
    <xf numFmtId="0" fontId="76" fillId="33" borderId="0" xfId="0" applyFont="1" applyFill="1" applyBorder="1" applyAlignment="1">
      <alignment horizontal="right" vertical="center"/>
    </xf>
    <xf numFmtId="0" fontId="2" fillId="35" borderId="11" xfId="0" applyFont="1" applyFill="1" applyBorder="1" applyAlignment="1">
      <alignment horizontal="left" vertical="center" indent="1"/>
    </xf>
    <xf numFmtId="165" fontId="71" fillId="33" borderId="16" xfId="0" applyNumberFormat="1" applyFont="1" applyFill="1" applyBorder="1" applyAlignment="1" applyProtection="1">
      <alignment horizontal="center" vertical="center"/>
      <protection locked="0"/>
    </xf>
    <xf numFmtId="165" fontId="71" fillId="33" borderId="11" xfId="0" applyNumberFormat="1" applyFont="1" applyFill="1" applyBorder="1" applyAlignment="1" applyProtection="1">
      <alignment horizontal="center" vertical="center"/>
      <protection locked="0"/>
    </xf>
    <xf numFmtId="165" fontId="71" fillId="33" borderId="13" xfId="0" applyNumberFormat="1" applyFont="1" applyFill="1" applyBorder="1" applyAlignment="1" applyProtection="1">
      <alignment horizontal="center" vertical="center"/>
      <protection locked="0"/>
    </xf>
    <xf numFmtId="9" fontId="71" fillId="33" borderId="16" xfId="0" applyNumberFormat="1" applyFont="1" applyFill="1" applyBorder="1" applyAlignment="1" applyProtection="1">
      <alignment horizontal="center" vertical="center"/>
      <protection locked="0"/>
    </xf>
    <xf numFmtId="9" fontId="71" fillId="33" borderId="11" xfId="0" applyNumberFormat="1" applyFont="1" applyFill="1" applyBorder="1" applyAlignment="1" applyProtection="1">
      <alignment horizontal="center" vertical="center"/>
      <protection locked="0"/>
    </xf>
    <xf numFmtId="9" fontId="71" fillId="33" borderId="13" xfId="0" applyNumberFormat="1" applyFont="1" applyFill="1" applyBorder="1" applyAlignment="1" applyProtection="1">
      <alignment horizontal="center" vertical="center"/>
      <protection locked="0"/>
    </xf>
    <xf numFmtId="0" fontId="81" fillId="35" borderId="16" xfId="0" applyFont="1" applyFill="1" applyBorder="1" applyAlignment="1">
      <alignment horizontal="center" vertical="center" wrapText="1"/>
    </xf>
    <xf numFmtId="0" fontId="81" fillId="35" borderId="11" xfId="0" applyFont="1" applyFill="1" applyBorder="1" applyAlignment="1">
      <alignment horizontal="center" vertical="center" wrapText="1"/>
    </xf>
    <xf numFmtId="0" fontId="81" fillId="35" borderId="13" xfId="0" applyFont="1" applyFill="1" applyBorder="1" applyAlignment="1">
      <alignment horizontal="center" vertical="center" wrapText="1"/>
    </xf>
    <xf numFmtId="0" fontId="2" fillId="35" borderId="11" xfId="0" applyFont="1" applyFill="1" applyBorder="1" applyAlignment="1">
      <alignment vertical="center"/>
    </xf>
    <xf numFmtId="0" fontId="6" fillId="34" borderId="0" xfId="0" applyFont="1" applyFill="1" applyBorder="1" applyAlignment="1">
      <alignment vertical="top" wrapText="1"/>
    </xf>
    <xf numFmtId="0" fontId="7" fillId="34" borderId="0" xfId="0" applyFont="1" applyFill="1" applyBorder="1" applyAlignment="1">
      <alignment vertical="top"/>
    </xf>
    <xf numFmtId="0" fontId="95" fillId="39" borderId="0" xfId="0" applyFont="1" applyFill="1" applyBorder="1" applyAlignment="1">
      <alignment vertical="center"/>
    </xf>
    <xf numFmtId="0" fontId="53" fillId="39" borderId="0" xfId="0" applyFont="1" applyFill="1" applyBorder="1" applyAlignment="1">
      <alignment vertical="center"/>
    </xf>
    <xf numFmtId="0" fontId="83" fillId="34" borderId="0" xfId="0" applyFont="1" applyFill="1" applyBorder="1" applyAlignment="1">
      <alignment vertical="center"/>
    </xf>
    <xf numFmtId="0" fontId="91" fillId="34" borderId="0" xfId="0" applyFont="1" applyFill="1" applyBorder="1" applyAlignment="1">
      <alignment vertical="center"/>
    </xf>
    <xf numFmtId="0" fontId="2" fillId="35" borderId="16" xfId="0" applyFont="1" applyFill="1" applyBorder="1" applyAlignment="1">
      <alignment vertical="center"/>
    </xf>
    <xf numFmtId="0" fontId="96" fillId="33" borderId="0" xfId="0" applyFont="1" applyFill="1" applyBorder="1" applyAlignment="1">
      <alignment horizontal="left" vertical="center" indent="1"/>
    </xf>
    <xf numFmtId="0" fontId="74" fillId="33" borderId="0" xfId="0" applyFont="1" applyFill="1" applyBorder="1" applyAlignment="1">
      <alignment horizontal="left" vertical="center" indent="1"/>
    </xf>
    <xf numFmtId="165" fontId="2" fillId="37" borderId="16" xfId="0" applyNumberFormat="1" applyFont="1" applyFill="1" applyBorder="1" applyAlignment="1">
      <alignment horizontal="right" vertical="center" indent="2"/>
    </xf>
    <xf numFmtId="165" fontId="2" fillId="37" borderId="11" xfId="0" applyNumberFormat="1" applyFont="1" applyFill="1" applyBorder="1" applyAlignment="1">
      <alignment horizontal="right" vertical="center" indent="2"/>
    </xf>
    <xf numFmtId="165" fontId="2" fillId="37" borderId="13" xfId="0" applyNumberFormat="1" applyFont="1" applyFill="1" applyBorder="1" applyAlignment="1">
      <alignment horizontal="right" vertical="center" indent="2"/>
    </xf>
    <xf numFmtId="165" fontId="3" fillId="33" borderId="16" xfId="0" applyNumberFormat="1" applyFont="1" applyFill="1" applyBorder="1" applyAlignment="1">
      <alignment horizontal="right" vertical="center" indent="2"/>
    </xf>
    <xf numFmtId="165" fontId="3" fillId="33" borderId="11" xfId="0" applyNumberFormat="1" applyFont="1" applyFill="1" applyBorder="1" applyAlignment="1">
      <alignment horizontal="right" vertical="center" indent="2"/>
    </xf>
    <xf numFmtId="165" fontId="3" fillId="33" borderId="13" xfId="0" applyNumberFormat="1" applyFont="1" applyFill="1" applyBorder="1" applyAlignment="1">
      <alignment horizontal="right" vertical="center" indent="2"/>
    </xf>
    <xf numFmtId="6" fontId="2" fillId="37" borderId="16" xfId="0" applyNumberFormat="1" applyFont="1" applyFill="1" applyBorder="1" applyAlignment="1">
      <alignment horizontal="right" vertical="center" indent="2"/>
    </xf>
    <xf numFmtId="6" fontId="2" fillId="37" borderId="13" xfId="0" applyNumberFormat="1" applyFont="1" applyFill="1" applyBorder="1" applyAlignment="1">
      <alignment horizontal="right" vertical="center" indent="2"/>
    </xf>
    <xf numFmtId="0" fontId="2" fillId="35" borderId="28" xfId="0" applyFont="1" applyFill="1" applyBorder="1" applyAlignment="1">
      <alignment horizontal="left" vertical="center" indent="1"/>
    </xf>
    <xf numFmtId="0" fontId="2" fillId="35" borderId="10" xfId="0" applyFont="1" applyFill="1" applyBorder="1" applyAlignment="1">
      <alignment horizontal="left" vertical="center" indent="1"/>
    </xf>
    <xf numFmtId="0" fontId="2" fillId="35" borderId="29" xfId="0" applyFont="1" applyFill="1" applyBorder="1" applyAlignment="1">
      <alignment horizontal="left" vertical="center" indent="1"/>
    </xf>
    <xf numFmtId="0" fontId="82" fillId="39" borderId="0" xfId="0" applyNumberFormat="1" applyFont="1" applyFill="1" applyBorder="1" applyAlignment="1">
      <alignment horizontal="left" vertical="center"/>
    </xf>
    <xf numFmtId="3" fontId="3" fillId="33" borderId="16" xfId="0" applyNumberFormat="1" applyFont="1" applyFill="1" applyBorder="1" applyAlignment="1">
      <alignment horizontal="right" vertical="center" indent="2"/>
    </xf>
    <xf numFmtId="3" fontId="3" fillId="33" borderId="11" xfId="0" applyNumberFormat="1" applyFont="1" applyFill="1" applyBorder="1" applyAlignment="1">
      <alignment horizontal="right" vertical="center" indent="2"/>
    </xf>
    <xf numFmtId="3" fontId="3" fillId="33" borderId="13" xfId="0" applyNumberFormat="1" applyFont="1" applyFill="1" applyBorder="1" applyAlignment="1">
      <alignment horizontal="right" vertical="center" indent="2"/>
    </xf>
    <xf numFmtId="49" fontId="3" fillId="33" borderId="11" xfId="0" applyNumberFormat="1" applyFont="1" applyFill="1" applyBorder="1" applyAlignment="1">
      <alignment horizontal="left" vertical="center" indent="1"/>
    </xf>
    <xf numFmtId="49" fontId="3" fillId="33" borderId="13" xfId="0" applyNumberFormat="1" applyFont="1" applyFill="1" applyBorder="1" applyAlignment="1">
      <alignment horizontal="left" vertical="center" indent="1"/>
    </xf>
    <xf numFmtId="0" fontId="83" fillId="33" borderId="0" xfId="0" applyFont="1" applyFill="1" applyBorder="1" applyAlignment="1">
      <alignment horizontal="left" vertical="center" indent="1"/>
    </xf>
    <xf numFmtId="0" fontId="94" fillId="33" borderId="0" xfId="0" applyFont="1" applyFill="1" applyBorder="1" applyAlignment="1">
      <alignment horizontal="left" vertical="center" indent="1"/>
    </xf>
    <xf numFmtId="0" fontId="0" fillId="34" borderId="0" xfId="0" applyFill="1" applyAlignment="1" applyProtection="1">
      <alignment horizontal="center"/>
      <protection/>
    </xf>
    <xf numFmtId="166" fontId="3" fillId="33" borderId="16" xfId="0" applyNumberFormat="1" applyFont="1" applyFill="1" applyBorder="1" applyAlignment="1">
      <alignment horizontal="right" vertical="center" indent="2"/>
    </xf>
    <xf numFmtId="166" fontId="3" fillId="33" borderId="11" xfId="0" applyNumberFormat="1" applyFont="1" applyFill="1" applyBorder="1" applyAlignment="1">
      <alignment horizontal="right" vertical="center" indent="2"/>
    </xf>
    <xf numFmtId="166" fontId="3" fillId="33" borderId="13" xfId="0" applyNumberFormat="1" applyFont="1" applyFill="1" applyBorder="1" applyAlignment="1">
      <alignment horizontal="right" vertical="center" indent="2"/>
    </xf>
    <xf numFmtId="9" fontId="3" fillId="33" borderId="16" xfId="0" applyNumberFormat="1" applyFont="1" applyFill="1" applyBorder="1" applyAlignment="1">
      <alignment horizontal="right" vertical="center" indent="2"/>
    </xf>
    <xf numFmtId="9" fontId="3" fillId="33" borderId="11" xfId="0" applyNumberFormat="1" applyFont="1" applyFill="1" applyBorder="1" applyAlignment="1">
      <alignment horizontal="right" vertical="center" indent="2"/>
    </xf>
    <xf numFmtId="9" fontId="3" fillId="33" borderId="13" xfId="0" applyNumberFormat="1" applyFont="1" applyFill="1" applyBorder="1" applyAlignment="1">
      <alignment horizontal="right" vertical="center" indent="2"/>
    </xf>
    <xf numFmtId="165" fontId="3" fillId="37" borderId="16" xfId="0" applyNumberFormat="1" applyFont="1" applyFill="1" applyBorder="1" applyAlignment="1">
      <alignment horizontal="right" vertical="center" indent="2"/>
    </xf>
    <xf numFmtId="165" fontId="3" fillId="37" borderId="11" xfId="0" applyNumberFormat="1" applyFont="1" applyFill="1" applyBorder="1" applyAlignment="1">
      <alignment horizontal="right" vertical="center" indent="2"/>
    </xf>
    <xf numFmtId="165" fontId="3" fillId="37" borderId="13" xfId="0" applyNumberFormat="1" applyFont="1" applyFill="1" applyBorder="1" applyAlignment="1">
      <alignment horizontal="right" vertical="center" indent="2"/>
    </xf>
    <xf numFmtId="0" fontId="84" fillId="33" borderId="0" xfId="0" applyFont="1" applyFill="1" applyBorder="1" applyAlignment="1">
      <alignment horizontal="left" vertical="center" indent="1"/>
    </xf>
    <xf numFmtId="0" fontId="97" fillId="34" borderId="14" xfId="0" applyFont="1" applyFill="1" applyBorder="1" applyAlignment="1" applyProtection="1">
      <alignment horizontal="left"/>
      <protection/>
    </xf>
    <xf numFmtId="0" fontId="98" fillId="34" borderId="14" xfId="0" applyFont="1" applyFill="1" applyBorder="1" applyAlignment="1" applyProtection="1">
      <alignment horizontal="left"/>
      <protection/>
    </xf>
    <xf numFmtId="0" fontId="98" fillId="34" borderId="0" xfId="0" applyFont="1" applyFill="1" applyBorder="1" applyAlignment="1" applyProtection="1">
      <alignment horizontal="left"/>
      <protection/>
    </xf>
    <xf numFmtId="167" fontId="3" fillId="33" borderId="11" xfId="0" applyNumberFormat="1" applyFont="1" applyFill="1" applyBorder="1" applyAlignment="1">
      <alignment horizontal="left" vertical="center" indent="1"/>
    </xf>
    <xf numFmtId="167" fontId="3" fillId="33" borderId="13" xfId="0" applyNumberFormat="1" applyFont="1" applyFill="1" applyBorder="1" applyAlignment="1">
      <alignment horizontal="left" vertical="center" indent="1"/>
    </xf>
    <xf numFmtId="0" fontId="92" fillId="39" borderId="32" xfId="0" applyFont="1" applyFill="1" applyBorder="1" applyAlignment="1">
      <alignment vertical="center"/>
    </xf>
    <xf numFmtId="0" fontId="92" fillId="39" borderId="33" xfId="0" applyFont="1" applyFill="1" applyBorder="1" applyAlignment="1">
      <alignment vertical="center"/>
    </xf>
    <xf numFmtId="0" fontId="99" fillId="33" borderId="0" xfId="0" applyFont="1" applyFill="1" applyAlignment="1">
      <alignment horizontal="center" vertical="center"/>
    </xf>
    <xf numFmtId="0" fontId="99" fillId="33" borderId="0" xfId="0" applyFont="1" applyFill="1" applyAlignment="1">
      <alignment horizontal="center" vertical="center" textRotation="90"/>
    </xf>
    <xf numFmtId="0" fontId="99" fillId="33" borderId="24" xfId="0" applyFont="1" applyFill="1"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895350</xdr:colOff>
      <xdr:row>0</xdr:row>
      <xdr:rowOff>0</xdr:rowOff>
    </xdr:from>
    <xdr:to>
      <xdr:col>8</xdr:col>
      <xdr:colOff>114300</xdr:colOff>
      <xdr:row>2</xdr:row>
      <xdr:rowOff>200025</xdr:rowOff>
    </xdr:to>
    <xdr:pic>
      <xdr:nvPicPr>
        <xdr:cNvPr id="1" name="Picture 4" descr="flicks.jpg"/>
        <xdr:cNvPicPr preferRelativeResize="1">
          <a:picLocks noChangeAspect="1"/>
        </xdr:cNvPicPr>
      </xdr:nvPicPr>
      <xdr:blipFill>
        <a:blip r:embed="rId1"/>
        <a:stretch>
          <a:fillRect/>
        </a:stretch>
      </xdr:blipFill>
      <xdr:spPr>
        <a:xfrm>
          <a:off x="7143750" y="0"/>
          <a:ext cx="14668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981075</xdr:colOff>
      <xdr:row>0</xdr:row>
      <xdr:rowOff>19050</xdr:rowOff>
    </xdr:from>
    <xdr:to>
      <xdr:col>8</xdr:col>
      <xdr:colOff>800100</xdr:colOff>
      <xdr:row>2</xdr:row>
      <xdr:rowOff>219075</xdr:rowOff>
    </xdr:to>
    <xdr:pic>
      <xdr:nvPicPr>
        <xdr:cNvPr id="1" name="Picture 6" descr="flicks.jpg"/>
        <xdr:cNvPicPr preferRelativeResize="1">
          <a:picLocks noChangeAspect="1"/>
        </xdr:cNvPicPr>
      </xdr:nvPicPr>
      <xdr:blipFill>
        <a:blip r:embed="rId1"/>
        <a:stretch>
          <a:fillRect/>
        </a:stretch>
      </xdr:blipFill>
      <xdr:spPr>
        <a:xfrm>
          <a:off x="6105525" y="19050"/>
          <a:ext cx="14478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847725</xdr:colOff>
      <xdr:row>0</xdr:row>
      <xdr:rowOff>19050</xdr:rowOff>
    </xdr:from>
    <xdr:to>
      <xdr:col>10</xdr:col>
      <xdr:colOff>704850</xdr:colOff>
      <xdr:row>2</xdr:row>
      <xdr:rowOff>219075</xdr:rowOff>
    </xdr:to>
    <xdr:pic>
      <xdr:nvPicPr>
        <xdr:cNvPr id="1" name="Picture 4" descr="flicks.jpg"/>
        <xdr:cNvPicPr preferRelativeResize="1">
          <a:picLocks noChangeAspect="1"/>
        </xdr:cNvPicPr>
      </xdr:nvPicPr>
      <xdr:blipFill>
        <a:blip r:embed="rId1"/>
        <a:stretch>
          <a:fillRect/>
        </a:stretch>
      </xdr:blipFill>
      <xdr:spPr>
        <a:xfrm>
          <a:off x="9972675" y="19050"/>
          <a:ext cx="14859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962025</xdr:colOff>
      <xdr:row>0</xdr:row>
      <xdr:rowOff>9525</xdr:rowOff>
    </xdr:from>
    <xdr:to>
      <xdr:col>19</xdr:col>
      <xdr:colOff>0</xdr:colOff>
      <xdr:row>2</xdr:row>
      <xdr:rowOff>209550</xdr:rowOff>
    </xdr:to>
    <xdr:pic>
      <xdr:nvPicPr>
        <xdr:cNvPr id="1" name="Picture 4" descr="flicks.jpg"/>
        <xdr:cNvPicPr preferRelativeResize="1">
          <a:picLocks noChangeAspect="1"/>
        </xdr:cNvPicPr>
      </xdr:nvPicPr>
      <xdr:blipFill>
        <a:blip r:embed="rId1"/>
        <a:stretch>
          <a:fillRect/>
        </a:stretch>
      </xdr:blipFill>
      <xdr:spPr>
        <a:xfrm>
          <a:off x="7686675" y="9525"/>
          <a:ext cx="14287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552450</xdr:colOff>
      <xdr:row>0</xdr:row>
      <xdr:rowOff>9525</xdr:rowOff>
    </xdr:from>
    <xdr:to>
      <xdr:col>9</xdr:col>
      <xdr:colOff>0</xdr:colOff>
      <xdr:row>2</xdr:row>
      <xdr:rowOff>219075</xdr:rowOff>
    </xdr:to>
    <xdr:pic>
      <xdr:nvPicPr>
        <xdr:cNvPr id="1" name="Picture 5" descr="flicks.jpg"/>
        <xdr:cNvPicPr preferRelativeResize="1">
          <a:picLocks noChangeAspect="1"/>
        </xdr:cNvPicPr>
      </xdr:nvPicPr>
      <xdr:blipFill>
        <a:blip r:embed="rId1"/>
        <a:stretch>
          <a:fillRect/>
        </a:stretch>
      </xdr:blipFill>
      <xdr:spPr>
        <a:xfrm>
          <a:off x="7210425" y="9525"/>
          <a:ext cx="142875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0</xdr:row>
      <xdr:rowOff>9525</xdr:rowOff>
    </xdr:from>
    <xdr:to>
      <xdr:col>10</xdr:col>
      <xdr:colOff>0</xdr:colOff>
      <xdr:row>2</xdr:row>
      <xdr:rowOff>209550</xdr:rowOff>
    </xdr:to>
    <xdr:pic>
      <xdr:nvPicPr>
        <xdr:cNvPr id="1" name="Picture 5" descr="flicks.jpg"/>
        <xdr:cNvPicPr preferRelativeResize="1">
          <a:picLocks noChangeAspect="1"/>
        </xdr:cNvPicPr>
      </xdr:nvPicPr>
      <xdr:blipFill>
        <a:blip r:embed="rId1"/>
        <a:stretch>
          <a:fillRect/>
        </a:stretch>
      </xdr:blipFill>
      <xdr:spPr>
        <a:xfrm>
          <a:off x="7772400" y="9525"/>
          <a:ext cx="146685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1190625</xdr:colOff>
      <xdr:row>0</xdr:row>
      <xdr:rowOff>28575</xdr:rowOff>
    </xdr:from>
    <xdr:to>
      <xdr:col>10</xdr:col>
      <xdr:colOff>1162050</xdr:colOff>
      <xdr:row>0</xdr:row>
      <xdr:rowOff>466725</xdr:rowOff>
    </xdr:to>
    <xdr:pic>
      <xdr:nvPicPr>
        <xdr:cNvPr id="1" name="Picture 4" descr="flicks.jpg"/>
        <xdr:cNvPicPr preferRelativeResize="1">
          <a:picLocks noChangeAspect="1"/>
        </xdr:cNvPicPr>
      </xdr:nvPicPr>
      <xdr:blipFill>
        <a:blip r:embed="rId1"/>
        <a:stretch>
          <a:fillRect/>
        </a:stretch>
      </xdr:blipFill>
      <xdr:spPr>
        <a:xfrm>
          <a:off x="9934575" y="28575"/>
          <a:ext cx="1181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showGridLines="0" showRowColHeaders="0" tabSelected="1" view="pageLayout" showRuler="0" zoomScale="90" zoomScalePageLayoutView="90" workbookViewId="0" topLeftCell="A10">
      <selection activeCell="D42" sqref="D42:F42"/>
    </sheetView>
  </sheetViews>
  <sheetFormatPr defaultColWidth="9.140625" defaultRowHeight="15"/>
  <cols>
    <col min="1" max="1" width="1.7109375" style="0" customWidth="1"/>
    <col min="2" max="2" width="27.57421875" style="0" customWidth="1"/>
    <col min="3" max="3" width="1.57421875" style="0" customWidth="1"/>
    <col min="4" max="4" width="28.7109375" style="0" customWidth="1"/>
    <col min="5" max="5" width="3.140625" style="0" customWidth="1"/>
    <col min="6" max="6" width="28.7109375" style="0" customWidth="1"/>
    <col min="7" max="7" width="2.28125" style="0" customWidth="1"/>
    <col min="8" max="8" width="33.7109375" style="0" customWidth="1"/>
    <col min="9" max="9" width="1.8515625" style="0" customWidth="1"/>
    <col min="10" max="11" width="9.140625" style="11" customWidth="1"/>
    <col min="12" max="16" width="9.140625" style="111" customWidth="1"/>
  </cols>
  <sheetData>
    <row r="1" spans="1:10" ht="14.25" customHeight="1">
      <c r="A1" s="273" t="s">
        <v>183</v>
      </c>
      <c r="B1" s="273"/>
      <c r="C1" s="273"/>
      <c r="D1" s="273"/>
      <c r="E1" s="273"/>
      <c r="F1" s="273"/>
      <c r="G1" s="273"/>
      <c r="H1" s="273"/>
      <c r="I1" s="273"/>
      <c r="J1" s="216"/>
    </row>
    <row r="2" spans="1:10" ht="14.25" customHeight="1">
      <c r="A2" s="273"/>
      <c r="B2" s="273"/>
      <c r="C2" s="273"/>
      <c r="D2" s="273"/>
      <c r="E2" s="273"/>
      <c r="F2" s="273"/>
      <c r="G2" s="273"/>
      <c r="H2" s="273"/>
      <c r="I2" s="273"/>
      <c r="J2" s="216"/>
    </row>
    <row r="3" spans="1:10" ht="54" customHeight="1">
      <c r="A3" s="273"/>
      <c r="B3" s="273"/>
      <c r="C3" s="273"/>
      <c r="D3" s="273"/>
      <c r="E3" s="273"/>
      <c r="F3" s="273"/>
      <c r="G3" s="273"/>
      <c r="H3" s="273"/>
      <c r="I3" s="273"/>
      <c r="J3" s="216"/>
    </row>
    <row r="4" spans="1:9" ht="12.75" customHeight="1">
      <c r="A4" s="273"/>
      <c r="B4" s="273"/>
      <c r="C4" s="273"/>
      <c r="D4" s="273"/>
      <c r="E4" s="273"/>
      <c r="F4" s="273"/>
      <c r="G4" s="273"/>
      <c r="H4" s="273"/>
      <c r="I4" s="273"/>
    </row>
    <row r="5" spans="1:9" ht="18" customHeight="1">
      <c r="A5" s="11"/>
      <c r="B5" s="275" t="s">
        <v>181</v>
      </c>
      <c r="C5" s="276"/>
      <c r="D5" s="276"/>
      <c r="E5" s="276"/>
      <c r="F5" s="276"/>
      <c r="G5" s="276"/>
      <c r="H5" s="276"/>
      <c r="I5" s="11"/>
    </row>
    <row r="6" spans="1:9" ht="113.25" customHeight="1">
      <c r="A6" s="11"/>
      <c r="B6" s="276"/>
      <c r="C6" s="276"/>
      <c r="D6" s="276"/>
      <c r="E6" s="276"/>
      <c r="F6" s="276"/>
      <c r="G6" s="276"/>
      <c r="H6" s="276"/>
      <c r="I6" s="11"/>
    </row>
    <row r="7" spans="1:11" ht="24.75" customHeight="1">
      <c r="A7" s="213"/>
      <c r="B7" s="214" t="s">
        <v>5</v>
      </c>
      <c r="C7" s="215"/>
      <c r="D7" s="215"/>
      <c r="E7" s="215"/>
      <c r="F7" s="213"/>
      <c r="G7" s="215"/>
      <c r="H7" s="215"/>
      <c r="I7" s="215"/>
      <c r="J7" s="217"/>
      <c r="K7" s="217"/>
    </row>
    <row r="8" spans="1:11" ht="9" customHeight="1">
      <c r="A8" s="2"/>
      <c r="B8" s="6"/>
      <c r="C8" s="6"/>
      <c r="D8" s="6"/>
      <c r="E8" s="6"/>
      <c r="F8" s="6"/>
      <c r="G8" s="6"/>
      <c r="H8" s="2"/>
      <c r="I8" s="2"/>
      <c r="J8" s="217"/>
      <c r="K8" s="217"/>
    </row>
    <row r="9" spans="1:12" ht="19.5" customHeight="1">
      <c r="A9" s="2"/>
      <c r="B9" s="265" t="s">
        <v>1</v>
      </c>
      <c r="C9" s="266"/>
      <c r="D9" s="262"/>
      <c r="E9" s="263"/>
      <c r="F9" s="263"/>
      <c r="G9" s="264"/>
      <c r="H9" s="2"/>
      <c r="I9" s="2"/>
      <c r="J9" s="217"/>
      <c r="K9" s="218"/>
      <c r="L9" s="114"/>
    </row>
    <row r="10" spans="1:12" ht="9.75" customHeight="1">
      <c r="A10" s="2"/>
      <c r="B10" s="7"/>
      <c r="C10" s="7"/>
      <c r="D10" s="9"/>
      <c r="E10" s="159"/>
      <c r="F10" s="159"/>
      <c r="G10" s="159"/>
      <c r="H10" s="2"/>
      <c r="I10" s="2"/>
      <c r="J10" s="217"/>
      <c r="K10" s="218"/>
      <c r="L10" s="114"/>
    </row>
    <row r="11" spans="1:12" ht="19.5" customHeight="1">
      <c r="A11" s="2"/>
      <c r="B11" s="265" t="s">
        <v>2</v>
      </c>
      <c r="C11" s="266"/>
      <c r="D11" s="262"/>
      <c r="E11" s="263"/>
      <c r="F11" s="263"/>
      <c r="G11" s="264"/>
      <c r="H11" s="2"/>
      <c r="I11" s="2"/>
      <c r="J11" s="217"/>
      <c r="K11" s="218"/>
      <c r="L11" s="114"/>
    </row>
    <row r="12" spans="1:12" ht="9.75" customHeight="1">
      <c r="A12" s="2"/>
      <c r="B12" s="7"/>
      <c r="C12" s="7"/>
      <c r="D12" s="32"/>
      <c r="E12" s="2"/>
      <c r="F12" s="2"/>
      <c r="G12" s="2"/>
      <c r="H12" s="2"/>
      <c r="I12" s="2"/>
      <c r="J12" s="217"/>
      <c r="K12" s="218"/>
      <c r="L12" s="114"/>
    </row>
    <row r="13" spans="1:12" ht="19.5" customHeight="1">
      <c r="A13" s="2"/>
      <c r="B13" s="265" t="s">
        <v>0</v>
      </c>
      <c r="C13" s="266"/>
      <c r="D13" s="10"/>
      <c r="E13" s="2"/>
      <c r="F13" s="2"/>
      <c r="G13" s="2"/>
      <c r="H13" s="2"/>
      <c r="I13" s="2"/>
      <c r="J13" s="217"/>
      <c r="K13" s="218"/>
      <c r="L13" s="114"/>
    </row>
    <row r="14" spans="1:12" ht="9.75" customHeight="1">
      <c r="A14" s="2"/>
      <c r="B14" s="3"/>
      <c r="C14" s="3"/>
      <c r="D14" s="5"/>
      <c r="E14" s="2"/>
      <c r="F14" s="2"/>
      <c r="G14" s="2"/>
      <c r="H14" s="2"/>
      <c r="I14" s="2"/>
      <c r="J14" s="217"/>
      <c r="K14" s="218"/>
      <c r="L14" s="114"/>
    </row>
    <row r="15" spans="1:12" ht="19.5" customHeight="1">
      <c r="A15" s="2"/>
      <c r="B15" s="265" t="s">
        <v>89</v>
      </c>
      <c r="C15" s="266"/>
      <c r="D15" s="17"/>
      <c r="E15" s="2"/>
      <c r="F15" s="2"/>
      <c r="G15" s="2"/>
      <c r="H15" s="2"/>
      <c r="I15" s="2"/>
      <c r="J15" s="217"/>
      <c r="K15" s="104"/>
      <c r="L15" s="114"/>
    </row>
    <row r="16" spans="1:11" ht="9.75" customHeight="1">
      <c r="A16" s="2"/>
      <c r="B16" s="3"/>
      <c r="C16" s="3"/>
      <c r="D16" s="5"/>
      <c r="E16" s="2"/>
      <c r="F16" s="2"/>
      <c r="G16" s="2"/>
      <c r="H16" s="2"/>
      <c r="I16" s="2"/>
      <c r="J16" s="217"/>
      <c r="K16" s="217"/>
    </row>
    <row r="17" spans="1:11" ht="19.5" customHeight="1">
      <c r="A17" s="2"/>
      <c r="B17" s="265" t="s">
        <v>90</v>
      </c>
      <c r="C17" s="266"/>
      <c r="D17" s="18"/>
      <c r="E17" s="2"/>
      <c r="F17" s="2"/>
      <c r="G17" s="2"/>
      <c r="H17" s="2"/>
      <c r="I17" s="2"/>
      <c r="J17" s="217"/>
      <c r="K17" s="217"/>
    </row>
    <row r="18" spans="1:9" ht="9.75" customHeight="1">
      <c r="A18" s="2"/>
      <c r="B18" s="3"/>
      <c r="C18" s="3"/>
      <c r="D18" s="5"/>
      <c r="E18" s="2"/>
      <c r="F18" s="2"/>
      <c r="G18" s="2"/>
      <c r="H18" s="2"/>
      <c r="I18" s="2"/>
    </row>
    <row r="19" spans="1:9" ht="19.5" customHeight="1">
      <c r="A19" s="8"/>
      <c r="B19" s="268" t="s">
        <v>140</v>
      </c>
      <c r="C19" s="269"/>
      <c r="D19" s="18"/>
      <c r="E19" s="2"/>
      <c r="F19" s="2"/>
      <c r="G19" s="2"/>
      <c r="H19" s="2"/>
      <c r="I19" s="2"/>
    </row>
    <row r="20" spans="1:9" ht="27.75" customHeight="1">
      <c r="A20" s="2"/>
      <c r="B20" s="3"/>
      <c r="C20" s="3"/>
      <c r="D20" s="5"/>
      <c r="E20" s="2"/>
      <c r="F20" s="2"/>
      <c r="G20" s="2"/>
      <c r="H20" s="2"/>
      <c r="I20" s="2"/>
    </row>
    <row r="21" spans="1:9" ht="21.75" customHeight="1">
      <c r="A21" s="2"/>
      <c r="B21" s="270" t="s">
        <v>3</v>
      </c>
      <c r="C21" s="271"/>
      <c r="D21" s="271"/>
      <c r="E21" s="2"/>
      <c r="F21" s="2"/>
      <c r="G21" s="2"/>
      <c r="H21" s="2"/>
      <c r="I21" s="2"/>
    </row>
    <row r="22" spans="1:9" ht="18.75" customHeight="1">
      <c r="A22" s="2"/>
      <c r="B22" s="13" t="s">
        <v>142</v>
      </c>
      <c r="C22" s="3"/>
      <c r="D22" s="5"/>
      <c r="E22" s="2"/>
      <c r="F22" s="4"/>
      <c r="G22" s="2"/>
      <c r="H22" s="2"/>
      <c r="I22" s="2"/>
    </row>
    <row r="23" spans="1:9" ht="7.5" customHeight="1">
      <c r="A23" s="2"/>
      <c r="B23" s="13"/>
      <c r="C23" s="3"/>
      <c r="D23" s="5"/>
      <c r="E23" s="2"/>
      <c r="F23" s="4"/>
      <c r="G23" s="2"/>
      <c r="H23" s="2"/>
      <c r="I23" s="2"/>
    </row>
    <row r="24" spans="1:12" ht="18" customHeight="1">
      <c r="A24" s="2"/>
      <c r="B24" s="265" t="s">
        <v>87</v>
      </c>
      <c r="C24" s="266"/>
      <c r="D24" s="160">
        <f>IF(D17=0,"",D19/D17)</f>
      </c>
      <c r="E24" s="2"/>
      <c r="F24" s="2"/>
      <c r="G24" s="2"/>
      <c r="H24" s="2"/>
      <c r="I24" s="2"/>
      <c r="K24" s="219"/>
      <c r="L24" s="114"/>
    </row>
    <row r="25" spans="1:9" ht="3.75" customHeight="1">
      <c r="A25" s="2"/>
      <c r="B25" s="13"/>
      <c r="C25" s="3"/>
      <c r="D25" s="66"/>
      <c r="E25" s="2"/>
      <c r="F25" s="4"/>
      <c r="G25" s="2"/>
      <c r="H25" s="2"/>
      <c r="I25" s="2"/>
    </row>
    <row r="26" spans="1:9" ht="58.5" customHeight="1">
      <c r="A26" s="63"/>
      <c r="B26" s="64"/>
      <c r="C26" s="61"/>
      <c r="D26" s="54"/>
      <c r="E26" s="63"/>
      <c r="F26" s="65"/>
      <c r="G26" s="63"/>
      <c r="H26" s="63"/>
      <c r="I26" s="63"/>
    </row>
    <row r="27" spans="1:9" ht="24.75" customHeight="1">
      <c r="A27" s="220"/>
      <c r="B27" s="221" t="s">
        <v>196</v>
      </c>
      <c r="C27" s="222"/>
      <c r="D27" s="222"/>
      <c r="E27" s="222"/>
      <c r="F27" s="223"/>
      <c r="G27" s="222"/>
      <c r="H27" s="222"/>
      <c r="I27" s="222"/>
    </row>
    <row r="28" spans="1:9" ht="16.5" customHeight="1">
      <c r="A28" s="63"/>
      <c r="B28" s="64"/>
      <c r="C28" s="61"/>
      <c r="D28" s="54"/>
      <c r="E28" s="63"/>
      <c r="F28" s="63"/>
      <c r="G28" s="63"/>
      <c r="H28" s="63"/>
      <c r="I28" s="63"/>
    </row>
    <row r="29" spans="1:9" ht="19.5" customHeight="1">
      <c r="A29" s="25"/>
      <c r="B29" s="274"/>
      <c r="C29" s="274"/>
      <c r="D29" s="69" t="s">
        <v>84</v>
      </c>
      <c r="E29" s="70"/>
      <c r="F29" s="69" t="s">
        <v>85</v>
      </c>
      <c r="G29" s="71"/>
      <c r="H29" s="69" t="s">
        <v>86</v>
      </c>
      <c r="I29" s="25"/>
    </row>
    <row r="30" spans="1:9" ht="19.5" customHeight="1">
      <c r="A30" s="25"/>
      <c r="B30" s="83" t="s">
        <v>88</v>
      </c>
      <c r="C30" s="84"/>
      <c r="D30" s="85">
        <v>123</v>
      </c>
      <c r="E30" s="86"/>
      <c r="F30" s="85">
        <v>209</v>
      </c>
      <c r="G30" s="87"/>
      <c r="H30" s="85">
        <v>146</v>
      </c>
      <c r="I30" s="25"/>
    </row>
    <row r="31" spans="1:9" ht="19.5" customHeight="1">
      <c r="A31" s="25"/>
      <c r="B31" s="62" t="s">
        <v>4</v>
      </c>
      <c r="C31" s="89"/>
      <c r="D31" s="90">
        <v>343</v>
      </c>
      <c r="E31" s="91"/>
      <c r="F31" s="90">
        <v>634</v>
      </c>
      <c r="G31" s="92"/>
      <c r="H31" s="90">
        <v>419</v>
      </c>
      <c r="I31" s="25"/>
    </row>
    <row r="32" spans="1:9" ht="19.5" customHeight="1">
      <c r="A32" s="25"/>
      <c r="B32" s="83" t="s">
        <v>141</v>
      </c>
      <c r="C32" s="84"/>
      <c r="D32" s="88">
        <v>125986</v>
      </c>
      <c r="E32" s="86"/>
      <c r="F32" s="88">
        <v>247126</v>
      </c>
      <c r="G32" s="87"/>
      <c r="H32" s="88">
        <v>157885</v>
      </c>
      <c r="I32" s="25"/>
    </row>
    <row r="33" spans="1:9" ht="19.5" customHeight="1">
      <c r="A33" s="25"/>
      <c r="B33" s="68" t="s">
        <v>87</v>
      </c>
      <c r="C33" s="89"/>
      <c r="D33" s="207">
        <v>368</v>
      </c>
      <c r="E33" s="208"/>
      <c r="F33" s="207">
        <v>390</v>
      </c>
      <c r="G33" s="209"/>
      <c r="H33" s="207">
        <v>377</v>
      </c>
      <c r="I33" s="25"/>
    </row>
    <row r="34" spans="1:9" ht="5.25" customHeight="1">
      <c r="A34" s="25"/>
      <c r="B34" s="26"/>
      <c r="C34" s="26"/>
      <c r="D34" s="27"/>
      <c r="E34" s="28"/>
      <c r="F34" s="27"/>
      <c r="G34" s="27"/>
      <c r="H34" s="25"/>
      <c r="I34" s="25"/>
    </row>
    <row r="35" spans="1:9" ht="18.75" customHeight="1">
      <c r="A35" s="63"/>
      <c r="B35" s="67" t="s">
        <v>83</v>
      </c>
      <c r="C35" s="61"/>
      <c r="D35" s="54"/>
      <c r="E35" s="63"/>
      <c r="F35" s="63"/>
      <c r="G35" s="63"/>
      <c r="H35" s="63"/>
      <c r="I35" s="63"/>
    </row>
    <row r="36" spans="1:9" ht="24.75" customHeight="1">
      <c r="A36" s="25"/>
      <c r="B36" s="230" t="s">
        <v>197</v>
      </c>
      <c r="C36" s="210"/>
      <c r="D36" s="211"/>
      <c r="E36" s="212"/>
      <c r="F36" s="211"/>
      <c r="G36" s="27"/>
      <c r="H36" s="25"/>
      <c r="I36" s="25"/>
    </row>
    <row r="37" spans="1:9" ht="9.75" customHeight="1">
      <c r="A37" s="25"/>
      <c r="B37" s="26"/>
      <c r="C37" s="26"/>
      <c r="D37" s="27"/>
      <c r="E37" s="28"/>
      <c r="F37" s="27"/>
      <c r="G37" s="27"/>
      <c r="H37" s="25"/>
      <c r="I37" s="25"/>
    </row>
    <row r="38" spans="1:9" ht="16.5" customHeight="1">
      <c r="A38" s="25"/>
      <c r="B38" s="25"/>
      <c r="C38" s="25"/>
      <c r="D38" s="25"/>
      <c r="E38" s="25"/>
      <c r="F38" s="25"/>
      <c r="G38" s="25"/>
      <c r="H38" s="25"/>
      <c r="I38" s="25"/>
    </row>
    <row r="39" spans="1:9" ht="15" customHeight="1">
      <c r="A39" s="267" t="s">
        <v>198</v>
      </c>
      <c r="B39" s="267"/>
      <c r="C39" s="267"/>
      <c r="D39" s="267"/>
      <c r="E39" s="267"/>
      <c r="F39" s="267"/>
      <c r="G39" s="267"/>
      <c r="H39" s="267"/>
      <c r="I39" s="267"/>
    </row>
    <row r="40" spans="1:9" ht="14.25">
      <c r="A40" s="267"/>
      <c r="B40" s="267"/>
      <c r="C40" s="267"/>
      <c r="D40" s="267"/>
      <c r="E40" s="267"/>
      <c r="F40" s="267"/>
      <c r="G40" s="267"/>
      <c r="H40" s="267"/>
      <c r="I40" s="267"/>
    </row>
    <row r="41" spans="1:9" ht="14.25">
      <c r="A41" s="267"/>
      <c r="B41" s="267"/>
      <c r="C41" s="267"/>
      <c r="D41" s="267"/>
      <c r="E41" s="267"/>
      <c r="F41" s="267"/>
      <c r="G41" s="267"/>
      <c r="H41" s="267"/>
      <c r="I41" s="267"/>
    </row>
    <row r="42" spans="1:9" ht="4.5" customHeight="1">
      <c r="A42" s="4"/>
      <c r="B42" s="4"/>
      <c r="C42" s="4"/>
      <c r="D42" s="272"/>
      <c r="E42" s="272"/>
      <c r="F42" s="272"/>
      <c r="G42" s="4"/>
      <c r="H42" s="4"/>
      <c r="I42" s="4"/>
    </row>
    <row r="43" spans="1:9" ht="14.25">
      <c r="A43" s="4"/>
      <c r="B43" s="4"/>
      <c r="C43" s="4"/>
      <c r="D43" s="4"/>
      <c r="E43" s="4"/>
      <c r="F43" s="4"/>
      <c r="G43" s="4"/>
      <c r="I43" s="4"/>
    </row>
    <row r="44" spans="1:9" ht="14.25">
      <c r="A44" s="4"/>
      <c r="B44" s="4"/>
      <c r="C44" s="4"/>
      <c r="D44" s="4"/>
      <c r="E44" s="4"/>
      <c r="F44" s="4"/>
      <c r="G44" s="4"/>
      <c r="H44" s="158" t="s">
        <v>121</v>
      </c>
      <c r="I44" s="4"/>
    </row>
    <row r="45" spans="1:9" ht="14.25">
      <c r="A45" s="4"/>
      <c r="B45" s="4"/>
      <c r="C45" s="4"/>
      <c r="D45" s="4"/>
      <c r="E45" s="4"/>
      <c r="F45" s="4"/>
      <c r="G45" s="4"/>
      <c r="H45" s="158" t="s">
        <v>122</v>
      </c>
      <c r="I45" s="4"/>
    </row>
    <row r="46" spans="1:9" ht="14.25">
      <c r="A46" s="4"/>
      <c r="B46" s="4"/>
      <c r="C46" s="4"/>
      <c r="D46" s="4"/>
      <c r="E46" s="4"/>
      <c r="F46" s="4"/>
      <c r="G46" s="4"/>
      <c r="H46" s="158" t="s">
        <v>123</v>
      </c>
      <c r="I46" s="4"/>
    </row>
    <row r="47" spans="1:9" ht="14.25">
      <c r="A47" s="4"/>
      <c r="B47" s="4"/>
      <c r="C47" s="4"/>
      <c r="D47" s="4"/>
      <c r="E47" s="4"/>
      <c r="F47" s="4"/>
      <c r="G47" s="4"/>
      <c r="H47" s="158" t="s">
        <v>124</v>
      </c>
      <c r="I47" s="4"/>
    </row>
    <row r="48" spans="1:9" ht="14.25">
      <c r="A48" s="4"/>
      <c r="B48" s="4"/>
      <c r="C48" s="4"/>
      <c r="D48" s="4"/>
      <c r="E48" s="4"/>
      <c r="F48" s="4"/>
      <c r="G48" s="4"/>
      <c r="H48" s="158" t="s">
        <v>125</v>
      </c>
      <c r="I48" s="4"/>
    </row>
    <row r="49" spans="1:9" ht="14.25">
      <c r="A49" s="4"/>
      <c r="B49" s="4"/>
      <c r="C49" s="4"/>
      <c r="D49" s="4"/>
      <c r="E49" s="4"/>
      <c r="F49" s="4"/>
      <c r="G49" s="4"/>
      <c r="H49" s="158" t="s">
        <v>126</v>
      </c>
      <c r="I49" s="4"/>
    </row>
    <row r="50" spans="1:9" ht="14.25">
      <c r="A50" s="4"/>
      <c r="B50" s="4"/>
      <c r="C50" s="4"/>
      <c r="D50" s="4"/>
      <c r="E50" s="4"/>
      <c r="F50" s="4"/>
      <c r="G50" s="4"/>
      <c r="H50" s="158" t="s">
        <v>127</v>
      </c>
      <c r="I50" s="4"/>
    </row>
    <row r="51" spans="1:9" ht="14.25">
      <c r="A51" s="11"/>
      <c r="B51" s="11"/>
      <c r="C51" s="11"/>
      <c r="D51" s="11"/>
      <c r="E51" s="11"/>
      <c r="F51" s="11"/>
      <c r="G51" s="11"/>
      <c r="H51" s="158" t="s">
        <v>128</v>
      </c>
      <c r="I51" s="11"/>
    </row>
    <row r="52" spans="1:9" ht="14.25">
      <c r="A52" s="11"/>
      <c r="B52" s="11"/>
      <c r="C52" s="11"/>
      <c r="D52" s="11"/>
      <c r="E52" s="11"/>
      <c r="F52" s="11"/>
      <c r="G52" s="11"/>
      <c r="H52" s="158" t="s">
        <v>129</v>
      </c>
      <c r="I52" s="11"/>
    </row>
    <row r="53" spans="1:9" ht="14.25">
      <c r="A53" s="11"/>
      <c r="B53" s="11"/>
      <c r="C53" s="11"/>
      <c r="D53" s="11"/>
      <c r="E53" s="11"/>
      <c r="F53" s="11"/>
      <c r="G53" s="11"/>
      <c r="H53" s="158" t="s">
        <v>130</v>
      </c>
      <c r="I53" s="11"/>
    </row>
    <row r="54" spans="1:9" ht="14.25">
      <c r="A54" s="11"/>
      <c r="B54" s="11"/>
      <c r="C54" s="11"/>
      <c r="D54" s="11"/>
      <c r="E54" s="11"/>
      <c r="F54" s="11"/>
      <c r="G54" s="11"/>
      <c r="H54" s="158" t="s">
        <v>131</v>
      </c>
      <c r="I54" s="11"/>
    </row>
    <row r="55" spans="1:9" ht="14.25">
      <c r="A55" s="11"/>
      <c r="B55" s="11"/>
      <c r="C55" s="11"/>
      <c r="D55" s="11"/>
      <c r="E55" s="11"/>
      <c r="F55" s="11"/>
      <c r="G55" s="11"/>
      <c r="H55" s="158" t="s">
        <v>132</v>
      </c>
      <c r="I55" s="11"/>
    </row>
    <row r="56" spans="1:9" ht="14.25">
      <c r="A56" s="11"/>
      <c r="B56" s="11"/>
      <c r="C56" s="11"/>
      <c r="D56" s="11"/>
      <c r="E56" s="11"/>
      <c r="F56" s="11"/>
      <c r="G56" s="11"/>
      <c r="H56" s="158" t="s">
        <v>133</v>
      </c>
      <c r="I56" s="11"/>
    </row>
    <row r="57" spans="1:9" ht="14.25">
      <c r="A57" s="11"/>
      <c r="B57" s="11"/>
      <c r="C57" s="11"/>
      <c r="D57" s="11"/>
      <c r="E57" s="11"/>
      <c r="F57" s="11"/>
      <c r="G57" s="11"/>
      <c r="H57" s="158" t="s">
        <v>134</v>
      </c>
      <c r="I57" s="11"/>
    </row>
    <row r="58" spans="1:9" ht="14.25">
      <c r="A58" s="11"/>
      <c r="B58" s="11"/>
      <c r="C58" s="11"/>
      <c r="D58" s="11"/>
      <c r="E58" s="11"/>
      <c r="F58" s="11"/>
      <c r="G58" s="11"/>
      <c r="H58" s="158" t="s">
        <v>135</v>
      </c>
      <c r="I58" s="11"/>
    </row>
    <row r="59" spans="1:9" ht="14.25">
      <c r="A59" s="11"/>
      <c r="B59" s="11"/>
      <c r="C59" s="11"/>
      <c r="D59" s="11"/>
      <c r="E59" s="11"/>
      <c r="F59" s="11"/>
      <c r="G59" s="11"/>
      <c r="H59" s="158" t="s">
        <v>136</v>
      </c>
      <c r="I59" s="11"/>
    </row>
    <row r="60" spans="1:9" ht="14.25">
      <c r="A60" s="11"/>
      <c r="B60" s="11"/>
      <c r="C60" s="11"/>
      <c r="D60" s="11"/>
      <c r="E60" s="11"/>
      <c r="F60" s="11"/>
      <c r="G60" s="11"/>
      <c r="H60" s="158" t="s">
        <v>137</v>
      </c>
      <c r="I60" s="11"/>
    </row>
    <row r="61" spans="1:9" ht="14.25">
      <c r="A61" s="11"/>
      <c r="B61" s="11"/>
      <c r="C61" s="11"/>
      <c r="D61" s="11"/>
      <c r="E61" s="11"/>
      <c r="F61" s="11"/>
      <c r="G61" s="11"/>
      <c r="H61" s="158" t="s">
        <v>138</v>
      </c>
      <c r="I61" s="11"/>
    </row>
    <row r="62" spans="1:9" ht="14.25">
      <c r="A62" s="11"/>
      <c r="B62" s="11"/>
      <c r="C62" s="11"/>
      <c r="D62" s="11"/>
      <c r="E62" s="11"/>
      <c r="F62" s="11"/>
      <c r="G62" s="11"/>
      <c r="H62" s="104" t="s">
        <v>139</v>
      </c>
      <c r="I62" s="11"/>
    </row>
    <row r="63" spans="1:9" ht="14.25">
      <c r="A63" s="11"/>
      <c r="B63" s="11"/>
      <c r="C63" s="11"/>
      <c r="D63" s="11"/>
      <c r="E63" s="11"/>
      <c r="F63" s="11"/>
      <c r="G63" s="11"/>
      <c r="H63" s="11"/>
      <c r="I63" s="11"/>
    </row>
  </sheetData>
  <sheetProtection password="DBAD" sheet="1" objects="1" scenarios="1" selectLockedCells="1"/>
  <mergeCells count="15">
    <mergeCell ref="D42:F42"/>
    <mergeCell ref="A1:I4"/>
    <mergeCell ref="B24:C24"/>
    <mergeCell ref="B29:C29"/>
    <mergeCell ref="D11:G11"/>
    <mergeCell ref="B5:H6"/>
    <mergeCell ref="D9:G9"/>
    <mergeCell ref="B9:C9"/>
    <mergeCell ref="B11:C11"/>
    <mergeCell ref="B13:C13"/>
    <mergeCell ref="B15:C15"/>
    <mergeCell ref="A39:I41"/>
    <mergeCell ref="B17:C17"/>
    <mergeCell ref="B19:C19"/>
    <mergeCell ref="B21:D21"/>
  </mergeCells>
  <dataValidations count="4">
    <dataValidation type="list" allowBlank="1" showInputMessage="1" showErrorMessage="1" error="Please select region from drop down menu" sqref="D13">
      <formula1>$H$44:$H$62</formula1>
    </dataValidation>
    <dataValidation type="decimal" operator="greaterThanOrEqual" allowBlank="1" showInputMessage="1" showErrorMessage="1" error="Entry must be a number value" sqref="D15">
      <formula1>0</formula1>
    </dataValidation>
    <dataValidation type="whole" operator="greaterThanOrEqual" allowBlank="1" showInputMessage="1" showErrorMessage="1" error="Entry must be a whole number " sqref="D17">
      <formula1>0</formula1>
    </dataValidation>
    <dataValidation type="whole" operator="greaterThanOrEqual" allowBlank="1" showInputMessage="1" showErrorMessage="1" prompt="This is a significant area of risk for the sharemilker. Look at the three year average milk to factory. If the forecast milk production is significantly different from this check the owner's plan for achieving the targeted production." error="Entry must be a whole number" sqref="D19">
      <formula1>0</formula1>
    </dataValidation>
  </dataValidations>
  <printOptions horizontalCentered="1"/>
  <pageMargins left="0.2755905511811024" right="0.2755905511811024" top="0.3937007874015748" bottom="0.3937007874015748" header="0.31496062992125984" footer="0.31496062992125984"/>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showGridLines="0" showRowColHeaders="0" view="pageLayout" showRuler="0" zoomScale="106" zoomScalePageLayoutView="106" workbookViewId="0" topLeftCell="A1">
      <selection activeCell="D29" sqref="D29:F29"/>
    </sheetView>
  </sheetViews>
  <sheetFormatPr defaultColWidth="9.140625" defaultRowHeight="15"/>
  <cols>
    <col min="1" max="1" width="1.7109375" style="0" customWidth="1"/>
    <col min="2" max="2" width="26.57421875" style="0" customWidth="1"/>
    <col min="3" max="3" width="1.57421875" style="0" customWidth="1"/>
    <col min="4" max="4" width="22.57421875" style="0" customWidth="1"/>
    <col min="5" max="5" width="1.8515625" style="0" customWidth="1"/>
    <col min="6" max="6" width="20.7109375" style="0" customWidth="1"/>
    <col min="7" max="7" width="1.8515625" style="0" customWidth="1"/>
    <col min="8" max="8" width="24.421875" style="0" customWidth="1"/>
    <col min="9" max="9" width="12.140625" style="0" customWidth="1"/>
    <col min="10" max="16" width="9.140625" style="111" customWidth="1"/>
  </cols>
  <sheetData>
    <row r="1" spans="1:10" ht="15">
      <c r="A1" s="273" t="s">
        <v>183</v>
      </c>
      <c r="B1" s="273"/>
      <c r="C1" s="273"/>
      <c r="D1" s="273"/>
      <c r="E1" s="273"/>
      <c r="F1" s="273"/>
      <c r="G1" s="273"/>
      <c r="H1" s="273"/>
      <c r="I1" s="273"/>
      <c r="J1" s="110"/>
    </row>
    <row r="2" spans="1:10" ht="15">
      <c r="A2" s="273"/>
      <c r="B2" s="273"/>
      <c r="C2" s="273"/>
      <c r="D2" s="273"/>
      <c r="E2" s="273"/>
      <c r="F2" s="273"/>
      <c r="G2" s="273"/>
      <c r="H2" s="273"/>
      <c r="I2" s="273"/>
      <c r="J2" s="110"/>
    </row>
    <row r="3" spans="1:10" ht="54" customHeight="1">
      <c r="A3" s="273"/>
      <c r="B3" s="273"/>
      <c r="C3" s="273"/>
      <c r="D3" s="273"/>
      <c r="E3" s="273"/>
      <c r="F3" s="273"/>
      <c r="G3" s="273"/>
      <c r="H3" s="273"/>
      <c r="I3" s="273"/>
      <c r="J3" s="110"/>
    </row>
    <row r="4" spans="1:9" ht="12.75" customHeight="1">
      <c r="A4" s="273"/>
      <c r="B4" s="273"/>
      <c r="C4" s="273"/>
      <c r="D4" s="273"/>
      <c r="E4" s="273"/>
      <c r="F4" s="273"/>
      <c r="G4" s="273"/>
      <c r="H4" s="273"/>
      <c r="I4" s="273"/>
    </row>
    <row r="5" spans="1:9" ht="19.5" customHeight="1">
      <c r="A5" s="1"/>
      <c r="B5" s="1"/>
      <c r="C5" s="1"/>
      <c r="D5" s="1"/>
      <c r="E5" s="1"/>
      <c r="F5" s="1"/>
      <c r="G5" s="1"/>
      <c r="H5" s="1"/>
      <c r="I5" s="1"/>
    </row>
    <row r="6" spans="1:11" ht="24.75" customHeight="1">
      <c r="A6" s="213"/>
      <c r="B6" s="214" t="s">
        <v>91</v>
      </c>
      <c r="C6" s="215"/>
      <c r="D6" s="215"/>
      <c r="E6" s="215"/>
      <c r="F6" s="213"/>
      <c r="G6" s="215"/>
      <c r="H6" s="215"/>
      <c r="I6" s="215"/>
      <c r="J6" s="112"/>
      <c r="K6" s="112"/>
    </row>
    <row r="7" spans="1:11" ht="19.5" customHeight="1">
      <c r="A7" s="2"/>
      <c r="B7" s="6"/>
      <c r="C7" s="6"/>
      <c r="D7" s="6"/>
      <c r="E7" s="2"/>
      <c r="F7" s="2"/>
      <c r="G7" s="2"/>
      <c r="H7" s="2"/>
      <c r="I7" s="2"/>
      <c r="J7" s="112"/>
      <c r="K7" s="112"/>
    </row>
    <row r="8" spans="1:12" ht="19.5" customHeight="1">
      <c r="A8" s="2"/>
      <c r="B8" s="265" t="s">
        <v>6</v>
      </c>
      <c r="C8" s="266"/>
      <c r="D8" s="165"/>
      <c r="E8" s="2"/>
      <c r="F8" s="19" t="s">
        <v>144</v>
      </c>
      <c r="G8" s="2"/>
      <c r="H8" s="2"/>
      <c r="I8" s="2"/>
      <c r="J8" s="112"/>
      <c r="K8" s="113"/>
      <c r="L8" s="114"/>
    </row>
    <row r="9" spans="1:12" ht="9.75" customHeight="1">
      <c r="A9" s="2"/>
      <c r="B9" s="7"/>
      <c r="C9" s="7"/>
      <c r="D9" s="166"/>
      <c r="E9" s="2"/>
      <c r="F9" s="2"/>
      <c r="G9" s="2"/>
      <c r="H9" s="2"/>
      <c r="I9" s="2"/>
      <c r="J9" s="112"/>
      <c r="K9" s="113"/>
      <c r="L9" s="114"/>
    </row>
    <row r="10" spans="1:12" ht="19.5" customHeight="1">
      <c r="A10" s="2"/>
      <c r="B10" s="265" t="s">
        <v>7</v>
      </c>
      <c r="C10" s="266"/>
      <c r="D10" s="167"/>
      <c r="E10" s="2"/>
      <c r="F10" s="2"/>
      <c r="G10" s="2"/>
      <c r="H10" s="2"/>
      <c r="I10" s="2"/>
      <c r="J10" s="112"/>
      <c r="K10" s="113"/>
      <c r="L10" s="114"/>
    </row>
    <row r="11" spans="1:12" ht="16.5" customHeight="1">
      <c r="A11" s="2"/>
      <c r="B11" s="20"/>
      <c r="C11" s="20"/>
      <c r="D11" s="21"/>
      <c r="E11" s="2"/>
      <c r="F11" s="2"/>
      <c r="G11" s="2"/>
      <c r="H11" s="2"/>
      <c r="I11" s="2"/>
      <c r="J11" s="112"/>
      <c r="K11" s="113"/>
      <c r="L11" s="114"/>
    </row>
    <row r="12" spans="1:12" ht="41.25" customHeight="1">
      <c r="A12" s="2"/>
      <c r="B12" s="270" t="s">
        <v>8</v>
      </c>
      <c r="C12" s="278"/>
      <c r="D12" s="278"/>
      <c r="E12" s="2"/>
      <c r="F12" s="2"/>
      <c r="G12" s="2"/>
      <c r="H12" s="2"/>
      <c r="I12" s="2"/>
      <c r="J12" s="112"/>
      <c r="K12" s="113"/>
      <c r="L12" s="114"/>
    </row>
    <row r="13" spans="1:12" ht="19.5" customHeight="1">
      <c r="A13" s="2"/>
      <c r="B13" s="3"/>
      <c r="C13" s="3"/>
      <c r="D13" s="124" t="s">
        <v>106</v>
      </c>
      <c r="E13" s="2"/>
      <c r="F13" s="124" t="s">
        <v>105</v>
      </c>
      <c r="G13" s="2"/>
      <c r="H13" s="124" t="s">
        <v>152</v>
      </c>
      <c r="I13" s="2"/>
      <c r="J13" s="112"/>
      <c r="K13" s="113"/>
      <c r="L13" s="114"/>
    </row>
    <row r="14" spans="1:12" ht="19.5" customHeight="1">
      <c r="A14" s="2"/>
      <c r="B14" s="265" t="s">
        <v>107</v>
      </c>
      <c r="C14" s="266"/>
      <c r="D14" s="200"/>
      <c r="E14" s="198"/>
      <c r="F14" s="162"/>
      <c r="G14" s="198"/>
      <c r="H14" s="199">
        <f>D14*F14</f>
        <v>0</v>
      </c>
      <c r="I14" s="2"/>
      <c r="J14" s="112"/>
      <c r="K14" s="113"/>
      <c r="L14" s="114"/>
    </row>
    <row r="15" spans="1:12" ht="9.75" customHeight="1">
      <c r="A15" s="2"/>
      <c r="B15" s="3"/>
      <c r="C15" s="3"/>
      <c r="D15" s="151"/>
      <c r="E15" s="2"/>
      <c r="F15" s="163"/>
      <c r="G15" s="2"/>
      <c r="H15" s="163"/>
      <c r="I15" s="2"/>
      <c r="J15" s="112"/>
      <c r="K15" s="113"/>
      <c r="L15" s="114"/>
    </row>
    <row r="16" spans="1:12" ht="19.5" customHeight="1">
      <c r="A16" s="2"/>
      <c r="B16" s="265" t="s">
        <v>92</v>
      </c>
      <c r="C16" s="266"/>
      <c r="D16" s="161"/>
      <c r="E16" s="198"/>
      <c r="F16" s="162"/>
      <c r="G16" s="198"/>
      <c r="H16" s="199">
        <f>D16*F16</f>
        <v>0</v>
      </c>
      <c r="I16" s="2"/>
      <c r="J16" s="112"/>
      <c r="K16" s="115"/>
      <c r="L16" s="114"/>
    </row>
    <row r="17" spans="1:11" ht="9.75" customHeight="1">
      <c r="A17" s="2"/>
      <c r="B17" s="3"/>
      <c r="C17" s="3"/>
      <c r="D17" s="151"/>
      <c r="E17" s="2"/>
      <c r="F17" s="163"/>
      <c r="G17" s="2"/>
      <c r="H17" s="163"/>
      <c r="I17" s="2"/>
      <c r="J17" s="112"/>
      <c r="K17" s="112"/>
    </row>
    <row r="18" spans="1:11" ht="19.5" customHeight="1">
      <c r="A18" s="2"/>
      <c r="B18" s="265" t="s">
        <v>93</v>
      </c>
      <c r="C18" s="266"/>
      <c r="D18" s="161"/>
      <c r="E18" s="198"/>
      <c r="F18" s="162"/>
      <c r="G18" s="198"/>
      <c r="H18" s="199">
        <f>D18*F18</f>
        <v>0</v>
      </c>
      <c r="I18" s="2"/>
      <c r="J18" s="112"/>
      <c r="K18" s="112"/>
    </row>
    <row r="19" spans="1:9" ht="9.75" customHeight="1">
      <c r="A19" s="2"/>
      <c r="B19" s="3"/>
      <c r="C19" s="3"/>
      <c r="D19" s="5"/>
      <c r="E19" s="2"/>
      <c r="F19" s="2"/>
      <c r="G19" s="2"/>
      <c r="H19" s="2"/>
      <c r="I19" s="2"/>
    </row>
    <row r="20" spans="1:9" ht="27.75" customHeight="1">
      <c r="A20" s="2"/>
      <c r="B20" s="3"/>
      <c r="C20" s="3"/>
      <c r="D20" s="5"/>
      <c r="E20" s="2"/>
      <c r="F20" s="2"/>
      <c r="G20" s="2"/>
      <c r="H20" s="2"/>
      <c r="I20" s="2"/>
    </row>
    <row r="21" spans="1:9" ht="21.75" customHeight="1">
      <c r="A21" s="2"/>
      <c r="B21" s="224" t="s">
        <v>143</v>
      </c>
      <c r="C21" s="193"/>
      <c r="D21" s="193"/>
      <c r="E21" s="2"/>
      <c r="F21" s="2"/>
      <c r="G21" s="2"/>
      <c r="H21" s="2"/>
      <c r="I21" s="2"/>
    </row>
    <row r="22" spans="1:9" ht="7.5" customHeight="1">
      <c r="A22" s="2"/>
      <c r="B22" s="13"/>
      <c r="C22" s="3"/>
      <c r="D22" s="5"/>
      <c r="E22" s="2"/>
      <c r="F22" s="4"/>
      <c r="G22" s="2"/>
      <c r="H22" s="2"/>
      <c r="I22" s="2"/>
    </row>
    <row r="23" spans="1:12" ht="19.5" customHeight="1">
      <c r="A23" s="2"/>
      <c r="B23" s="265" t="s">
        <v>94</v>
      </c>
      <c r="C23" s="266"/>
      <c r="D23" s="164">
        <f>('Step 1 - Proposed Farm Opp'!D19*'Step 2 - Income'!D8*'Step 2 - Income'!D10)+(('Step 2 - Income'!D14*'Step 2 - Income'!F14)+('Step 2 - Income'!D16*'Step 2 - Income'!F16)+('Step 2 - Income'!D18*'Step 2 - Income'!F18))</f>
        <v>0</v>
      </c>
      <c r="E23" s="2"/>
      <c r="F23" s="2"/>
      <c r="G23" s="2"/>
      <c r="H23" s="2"/>
      <c r="I23" s="2"/>
      <c r="K23" s="114"/>
      <c r="L23" s="114"/>
    </row>
    <row r="24" spans="1:9" ht="5.25" customHeight="1">
      <c r="A24" s="2"/>
      <c r="B24" s="31"/>
      <c r="C24" s="3"/>
      <c r="D24" s="5"/>
      <c r="E24" s="2"/>
      <c r="F24" s="4"/>
      <c r="G24" s="2"/>
      <c r="H24" s="2"/>
      <c r="I24" s="2"/>
    </row>
    <row r="25" spans="1:9" ht="16.5" customHeight="1">
      <c r="A25" s="22"/>
      <c r="B25" s="23"/>
      <c r="C25" s="2"/>
      <c r="D25" s="2"/>
      <c r="E25" s="2"/>
      <c r="F25" s="24"/>
      <c r="G25" s="2"/>
      <c r="H25" s="2"/>
      <c r="I25" s="2"/>
    </row>
    <row r="26" spans="1:9" ht="15" customHeight="1">
      <c r="A26" s="277" t="s">
        <v>198</v>
      </c>
      <c r="B26" s="277"/>
      <c r="C26" s="277"/>
      <c r="D26" s="277"/>
      <c r="E26" s="277"/>
      <c r="F26" s="277"/>
      <c r="G26" s="277"/>
      <c r="H26" s="277"/>
      <c r="I26" s="277"/>
    </row>
    <row r="27" spans="1:9" ht="14.25">
      <c r="A27" s="277"/>
      <c r="B27" s="277"/>
      <c r="C27" s="277"/>
      <c r="D27" s="277"/>
      <c r="E27" s="277"/>
      <c r="F27" s="277"/>
      <c r="G27" s="277"/>
      <c r="H27" s="277"/>
      <c r="I27" s="277"/>
    </row>
    <row r="28" spans="1:9" ht="14.25">
      <c r="A28" s="277"/>
      <c r="B28" s="277"/>
      <c r="C28" s="277"/>
      <c r="D28" s="277"/>
      <c r="E28" s="277"/>
      <c r="F28" s="277"/>
      <c r="G28" s="277"/>
      <c r="H28" s="277"/>
      <c r="I28" s="277"/>
    </row>
    <row r="29" spans="1:9" ht="4.5" customHeight="1">
      <c r="A29" s="4"/>
      <c r="B29" s="65"/>
      <c r="C29" s="4"/>
      <c r="D29" s="272"/>
      <c r="E29" s="272"/>
      <c r="F29" s="272"/>
      <c r="G29" s="192"/>
      <c r="H29" s="4"/>
      <c r="I29" s="4"/>
    </row>
    <row r="30" spans="1:9" ht="14.25">
      <c r="A30" s="4"/>
      <c r="B30" s="4"/>
      <c r="C30" s="4"/>
      <c r="D30" s="4"/>
      <c r="E30" s="4"/>
      <c r="F30" s="4"/>
      <c r="G30" s="4"/>
      <c r="H30" s="4"/>
      <c r="I30" s="4"/>
    </row>
    <row r="31" spans="1:9" ht="14.25">
      <c r="A31" s="4"/>
      <c r="B31" s="4"/>
      <c r="C31" s="4"/>
      <c r="D31" s="4"/>
      <c r="E31" s="4"/>
      <c r="F31" s="4"/>
      <c r="G31" s="4"/>
      <c r="H31" s="4"/>
      <c r="I31" s="4"/>
    </row>
    <row r="32" spans="1:9" ht="14.25">
      <c r="A32" s="4"/>
      <c r="B32" s="4"/>
      <c r="C32" s="4"/>
      <c r="D32" s="4"/>
      <c r="E32" s="4"/>
      <c r="F32" s="4"/>
      <c r="G32" s="4"/>
      <c r="H32" s="4"/>
      <c r="I32" s="4"/>
    </row>
    <row r="33" spans="1:9" ht="14.25">
      <c r="A33" s="4"/>
      <c r="B33" s="4"/>
      <c r="C33" s="4"/>
      <c r="D33" s="4"/>
      <c r="E33" s="4"/>
      <c r="F33" s="4"/>
      <c r="G33" s="4"/>
      <c r="H33" s="4"/>
      <c r="I33" s="4"/>
    </row>
    <row r="34" spans="1:9" ht="14.25">
      <c r="A34" s="4"/>
      <c r="B34" s="4"/>
      <c r="C34" s="4"/>
      <c r="D34" s="4"/>
      <c r="E34" s="4"/>
      <c r="F34" s="4"/>
      <c r="G34" s="4"/>
      <c r="H34" s="4"/>
      <c r="I34" s="4"/>
    </row>
    <row r="35" spans="1:9" ht="14.25">
      <c r="A35" s="4"/>
      <c r="B35" s="4"/>
      <c r="C35" s="4"/>
      <c r="D35" s="4"/>
      <c r="E35" s="4"/>
      <c r="F35" s="4"/>
      <c r="G35" s="4"/>
      <c r="H35" s="4"/>
      <c r="I35" s="4"/>
    </row>
    <row r="36" spans="1:9" ht="14.25">
      <c r="A36" s="4"/>
      <c r="B36" s="4"/>
      <c r="C36" s="4"/>
      <c r="D36" s="4"/>
      <c r="E36" s="4"/>
      <c r="F36" s="4"/>
      <c r="G36" s="4"/>
      <c r="H36" s="4"/>
      <c r="I36" s="4"/>
    </row>
    <row r="37" spans="1:9" ht="14.25">
      <c r="A37" s="4"/>
      <c r="B37" s="4"/>
      <c r="C37" s="4"/>
      <c r="D37" s="4"/>
      <c r="E37" s="4"/>
      <c r="F37" s="4"/>
      <c r="G37" s="4"/>
      <c r="H37" s="4"/>
      <c r="I37" s="4"/>
    </row>
    <row r="38" spans="1:9" ht="14.25">
      <c r="A38" s="11"/>
      <c r="B38" s="11"/>
      <c r="C38" s="11"/>
      <c r="D38" s="11"/>
      <c r="E38" s="11"/>
      <c r="F38" s="11"/>
      <c r="G38" s="11"/>
      <c r="H38" s="11"/>
      <c r="I38" s="11"/>
    </row>
    <row r="39" spans="1:9" ht="14.25">
      <c r="A39" s="11"/>
      <c r="B39" s="11"/>
      <c r="C39" s="11"/>
      <c r="D39" s="11"/>
      <c r="E39" s="11"/>
      <c r="F39" s="11"/>
      <c r="G39" s="11"/>
      <c r="H39" s="11"/>
      <c r="I39" s="11"/>
    </row>
    <row r="40" spans="1:9" ht="14.25">
      <c r="A40" s="11"/>
      <c r="B40" s="11"/>
      <c r="C40" s="11"/>
      <c r="D40" s="11"/>
      <c r="E40" s="11"/>
      <c r="F40" s="11"/>
      <c r="G40" s="11"/>
      <c r="H40" s="11"/>
      <c r="I40" s="11"/>
    </row>
    <row r="41" spans="1:9" ht="14.25">
      <c r="A41" s="11"/>
      <c r="B41" s="11"/>
      <c r="C41" s="11"/>
      <c r="D41" s="11"/>
      <c r="E41" s="11"/>
      <c r="F41" s="11"/>
      <c r="G41" s="11"/>
      <c r="H41" s="11"/>
      <c r="I41" s="11"/>
    </row>
    <row r="42" spans="1:9" ht="14.25">
      <c r="A42" s="11"/>
      <c r="B42" s="11"/>
      <c r="C42" s="11"/>
      <c r="D42" s="11"/>
      <c r="E42" s="11"/>
      <c r="F42" s="11"/>
      <c r="G42" s="11"/>
      <c r="H42" s="11"/>
      <c r="I42" s="11"/>
    </row>
    <row r="43" spans="1:9" ht="14.25">
      <c r="A43" s="11"/>
      <c r="B43" s="11"/>
      <c r="C43" s="11"/>
      <c r="D43" s="11"/>
      <c r="E43" s="11"/>
      <c r="F43" s="11"/>
      <c r="G43" s="11"/>
      <c r="H43" s="11"/>
      <c r="I43" s="11"/>
    </row>
    <row r="44" spans="1:9" ht="14.25">
      <c r="A44" s="11"/>
      <c r="B44" s="11"/>
      <c r="C44" s="11"/>
      <c r="D44" s="11"/>
      <c r="E44" s="11"/>
      <c r="F44" s="11"/>
      <c r="G44" s="11"/>
      <c r="H44" s="11"/>
      <c r="I44" s="11"/>
    </row>
    <row r="45" spans="1:9" ht="14.25">
      <c r="A45" s="11"/>
      <c r="B45" s="11"/>
      <c r="C45" s="11"/>
      <c r="D45" s="11"/>
      <c r="E45" s="11"/>
      <c r="F45" s="11"/>
      <c r="G45" s="11"/>
      <c r="H45" s="11"/>
      <c r="I45" s="11"/>
    </row>
    <row r="46" spans="1:9" ht="14.25">
      <c r="A46" s="11"/>
      <c r="B46" s="11"/>
      <c r="C46" s="11"/>
      <c r="D46" s="11"/>
      <c r="E46" s="11"/>
      <c r="F46" s="11"/>
      <c r="G46" s="11"/>
      <c r="H46" s="11"/>
      <c r="I46" s="11"/>
    </row>
    <row r="47" spans="1:9" ht="14.25">
      <c r="A47" s="11"/>
      <c r="B47" s="11"/>
      <c r="C47" s="11"/>
      <c r="D47" s="11"/>
      <c r="E47" s="11"/>
      <c r="F47" s="11"/>
      <c r="G47" s="11"/>
      <c r="H47" s="11"/>
      <c r="I47" s="11"/>
    </row>
    <row r="48" spans="1:9" ht="14.25">
      <c r="A48" s="11"/>
      <c r="B48" s="11"/>
      <c r="C48" s="11"/>
      <c r="D48" s="11"/>
      <c r="E48" s="11"/>
      <c r="F48" s="11"/>
      <c r="G48" s="11"/>
      <c r="H48" s="11"/>
      <c r="I48" s="11"/>
    </row>
    <row r="49" spans="1:9" ht="14.25">
      <c r="A49" s="11"/>
      <c r="B49" s="11"/>
      <c r="C49" s="11"/>
      <c r="D49" s="11"/>
      <c r="E49" s="11"/>
      <c r="F49" s="11"/>
      <c r="G49" s="11"/>
      <c r="H49" s="11"/>
      <c r="I49" s="11"/>
    </row>
    <row r="50" spans="1:9" ht="14.25">
      <c r="A50" s="11"/>
      <c r="B50" s="11"/>
      <c r="C50" s="11"/>
      <c r="D50" s="11"/>
      <c r="E50" s="11"/>
      <c r="F50" s="11"/>
      <c r="G50" s="11"/>
      <c r="H50" s="11"/>
      <c r="I50" s="11"/>
    </row>
    <row r="51" spans="1:9" ht="14.25">
      <c r="A51" s="11"/>
      <c r="B51" s="11"/>
      <c r="C51" s="11"/>
      <c r="D51" s="11"/>
      <c r="E51" s="11"/>
      <c r="F51" s="11"/>
      <c r="G51" s="11"/>
      <c r="H51" s="11"/>
      <c r="I51" s="11"/>
    </row>
    <row r="52" spans="1:9" ht="14.25">
      <c r="A52" s="11"/>
      <c r="B52" s="11"/>
      <c r="C52" s="11"/>
      <c r="D52" s="11"/>
      <c r="E52" s="11"/>
      <c r="F52" s="11"/>
      <c r="G52" s="11"/>
      <c r="H52" s="11"/>
      <c r="I52" s="11"/>
    </row>
    <row r="53" spans="1:9" ht="14.25">
      <c r="A53" s="11"/>
      <c r="B53" s="11"/>
      <c r="C53" s="11"/>
      <c r="D53" s="11"/>
      <c r="E53" s="11"/>
      <c r="F53" s="11"/>
      <c r="G53" s="11"/>
      <c r="H53" s="11"/>
      <c r="I53" s="11"/>
    </row>
    <row r="54" spans="1:9" ht="14.25">
      <c r="A54" s="11"/>
      <c r="B54" s="11"/>
      <c r="C54" s="11"/>
      <c r="D54" s="11"/>
      <c r="E54" s="11"/>
      <c r="F54" s="11"/>
      <c r="G54" s="11"/>
      <c r="H54" s="11"/>
      <c r="I54" s="11"/>
    </row>
    <row r="55" spans="1:9" ht="14.25">
      <c r="A55" s="11"/>
      <c r="B55" s="11"/>
      <c r="C55" s="11"/>
      <c r="D55" s="11"/>
      <c r="E55" s="11"/>
      <c r="F55" s="11"/>
      <c r="G55" s="11"/>
      <c r="H55" s="11"/>
      <c r="I55" s="11"/>
    </row>
  </sheetData>
  <sheetProtection password="DBAD" sheet="1" objects="1" scenarios="1" selectLockedCells="1"/>
  <mergeCells count="10">
    <mergeCell ref="A1:I4"/>
    <mergeCell ref="B8:C8"/>
    <mergeCell ref="B23:C23"/>
    <mergeCell ref="D29:F29"/>
    <mergeCell ref="A26:I28"/>
    <mergeCell ref="B12:D12"/>
    <mergeCell ref="B18:C18"/>
    <mergeCell ref="B10:C10"/>
    <mergeCell ref="B16:C16"/>
    <mergeCell ref="B14:C14"/>
  </mergeCells>
  <dataValidations count="4">
    <dataValidation type="decimal" operator="greaterThanOrEqual" allowBlank="1" showInputMessage="1" showErrorMessage="1" prompt="Ideally you should be using the forecast payout at the start of the season. However, as this will fluctuate - be careful when basing contractual negotiations on it." error="Entry must be a dollar value " sqref="D8">
      <formula1>0</formula1>
    </dataValidation>
    <dataValidation type="whole" operator="greaterThanOrEqual" allowBlank="1" showInputMessage="1" showErrorMessage="1" error="Entry must be a number value " sqref="D14:D18">
      <formula1>0</formula1>
    </dataValidation>
    <dataValidation type="decimal" operator="greaterThanOrEqual" allowBlank="1" showInputMessage="1" showErrorMessage="1" error="Entry must be a dollar value" sqref="F14:F18 H14:H18">
      <formula1>0</formula1>
    </dataValidation>
    <dataValidation type="decimal" allowBlank="1" showInputMessage="1" showErrorMessage="1" error="Entry must be a percentage between 0 and 100" sqref="D10">
      <formula1>0</formula1>
      <formula2>100</formula2>
    </dataValidation>
  </dataValidations>
  <printOptions horizontalCentered="1"/>
  <pageMargins left="0.2755905511811024" right="0.2755905511811024" top="0.3937007874015748" bottom="0.3937007874015748" header="0.31496062992125984" footer="0.31496062992125984"/>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80"/>
  <sheetViews>
    <sheetView showGridLines="0" showRowColHeaders="0" view="pageLayout" showRuler="0" zoomScale="87" zoomScaleNormal="70" zoomScalePageLayoutView="87" workbookViewId="0" topLeftCell="A19">
      <selection activeCell="D21" sqref="D21"/>
    </sheetView>
  </sheetViews>
  <sheetFormatPr defaultColWidth="9.140625" defaultRowHeight="15"/>
  <cols>
    <col min="1" max="1" width="1.7109375" style="0" customWidth="1"/>
    <col min="2" max="2" width="38.00390625" style="0" customWidth="1"/>
    <col min="3" max="3" width="1.57421875" style="0" customWidth="1"/>
    <col min="4" max="4" width="21.421875" style="0" customWidth="1"/>
    <col min="5" max="5" width="8.421875" style="0" customWidth="1"/>
    <col min="6" max="6" width="6.8515625" style="0" customWidth="1"/>
    <col min="7" max="7" width="43.28125" style="0" customWidth="1"/>
    <col min="8" max="8" width="15.57421875" style="0" customWidth="1"/>
    <col min="9" max="9" width="19.421875" style="0" customWidth="1"/>
    <col min="10" max="10" width="5.00390625" style="0" customWidth="1"/>
    <col min="11" max="11" width="10.7109375" style="0" customWidth="1"/>
  </cols>
  <sheetData>
    <row r="1" spans="1:12" ht="15">
      <c r="A1" s="279" t="s">
        <v>182</v>
      </c>
      <c r="B1" s="280"/>
      <c r="C1" s="280"/>
      <c r="D1" s="280"/>
      <c r="E1" s="280"/>
      <c r="F1" s="280"/>
      <c r="G1" s="280"/>
      <c r="H1" s="280"/>
      <c r="I1" s="280"/>
      <c r="J1" s="280"/>
      <c r="K1" s="280"/>
      <c r="L1" s="4"/>
    </row>
    <row r="2" spans="1:12" ht="15">
      <c r="A2" s="280"/>
      <c r="B2" s="280"/>
      <c r="C2" s="280"/>
      <c r="D2" s="280"/>
      <c r="E2" s="280"/>
      <c r="F2" s="280"/>
      <c r="G2" s="280"/>
      <c r="H2" s="280"/>
      <c r="I2" s="280"/>
      <c r="J2" s="280"/>
      <c r="K2" s="280"/>
      <c r="L2" s="4"/>
    </row>
    <row r="3" spans="1:12" ht="54" customHeight="1">
      <c r="A3" s="280"/>
      <c r="B3" s="280"/>
      <c r="C3" s="280"/>
      <c r="D3" s="280"/>
      <c r="E3" s="280"/>
      <c r="F3" s="280"/>
      <c r="G3" s="280"/>
      <c r="H3" s="280"/>
      <c r="I3" s="280"/>
      <c r="J3" s="280"/>
      <c r="K3" s="280"/>
      <c r="L3" s="4"/>
    </row>
    <row r="4" spans="1:12" ht="12.75" customHeight="1">
      <c r="A4" s="280"/>
      <c r="B4" s="280"/>
      <c r="C4" s="280"/>
      <c r="D4" s="280"/>
      <c r="E4" s="280"/>
      <c r="F4" s="280"/>
      <c r="G4" s="280"/>
      <c r="H4" s="280"/>
      <c r="I4" s="280"/>
      <c r="J4" s="280"/>
      <c r="K4" s="280"/>
      <c r="L4" s="4"/>
    </row>
    <row r="5" spans="1:12" ht="16.5" customHeight="1">
      <c r="A5" s="2"/>
      <c r="B5" s="44"/>
      <c r="C5" s="45"/>
      <c r="D5" s="45"/>
      <c r="E5" s="2"/>
      <c r="F5" s="2"/>
      <c r="G5" s="50"/>
      <c r="H5" s="51"/>
      <c r="I5" s="51"/>
      <c r="J5" s="2"/>
      <c r="K5" s="2"/>
      <c r="L5" s="2"/>
    </row>
    <row r="6" spans="1:12" ht="24.75" customHeight="1">
      <c r="A6" s="213"/>
      <c r="B6" s="214" t="s">
        <v>117</v>
      </c>
      <c r="C6" s="215"/>
      <c r="D6" s="215"/>
      <c r="E6" s="215"/>
      <c r="F6" s="213"/>
      <c r="G6" s="215"/>
      <c r="H6" s="215"/>
      <c r="I6" s="215"/>
      <c r="J6" s="213"/>
      <c r="K6" s="215"/>
      <c r="L6" s="111"/>
    </row>
    <row r="7" spans="1:12" ht="40.5" customHeight="1">
      <c r="A7" s="1"/>
      <c r="B7" s="290" t="s">
        <v>62</v>
      </c>
      <c r="C7" s="291"/>
      <c r="D7" s="291"/>
      <c r="E7" s="128"/>
      <c r="F7" s="128"/>
      <c r="G7" s="290" t="s">
        <v>76</v>
      </c>
      <c r="H7" s="291"/>
      <c r="I7" s="291"/>
      <c r="J7" s="128"/>
      <c r="K7" s="1"/>
      <c r="L7" s="4"/>
    </row>
    <row r="8" spans="1:12" ht="4.5" customHeight="1">
      <c r="A8" s="2"/>
      <c r="B8" s="125"/>
      <c r="C8" s="126"/>
      <c r="D8" s="126"/>
      <c r="E8" s="2"/>
      <c r="F8" s="2"/>
      <c r="G8" s="50"/>
      <c r="H8" s="51"/>
      <c r="I8" s="51"/>
      <c r="J8" s="2"/>
      <c r="K8" s="1"/>
      <c r="L8" s="2"/>
    </row>
    <row r="9" spans="1:12" ht="19.5" customHeight="1">
      <c r="A9" s="2"/>
      <c r="B9" s="43" t="s">
        <v>63</v>
      </c>
      <c r="C9" s="49"/>
      <c r="D9" s="100"/>
      <c r="E9" s="57"/>
      <c r="F9" s="59"/>
      <c r="G9" s="283" t="s">
        <v>150</v>
      </c>
      <c r="H9" s="284"/>
      <c r="I9" s="101"/>
      <c r="J9" s="194" t="s">
        <v>35</v>
      </c>
      <c r="K9" s="179" t="s">
        <v>40</v>
      </c>
      <c r="L9" s="196"/>
    </row>
    <row r="10" spans="1:12" ht="4.5" customHeight="1">
      <c r="A10" s="2"/>
      <c r="B10" s="44"/>
      <c r="C10" s="45"/>
      <c r="D10" s="45"/>
      <c r="E10" s="2"/>
      <c r="F10" s="8"/>
      <c r="G10" s="285"/>
      <c r="H10" s="286"/>
      <c r="I10" s="292">
        <f>IF(K9=0,0,IF(K9="week",I9*52,IF(K9="fortnight",I9*26,IF(K9="month",I9*12,IF(K9="year",I9)))))</f>
        <v>0</v>
      </c>
      <c r="J10" s="2"/>
      <c r="K10" s="195"/>
      <c r="L10" s="2"/>
    </row>
    <row r="11" spans="1:12" ht="19.5" customHeight="1">
      <c r="A11" s="2"/>
      <c r="B11" s="43" t="s">
        <v>64</v>
      </c>
      <c r="C11" s="49"/>
      <c r="D11" s="101"/>
      <c r="E11" s="57"/>
      <c r="F11" s="59"/>
      <c r="G11" s="287"/>
      <c r="H11" s="288"/>
      <c r="I11" s="293"/>
      <c r="J11" s="197" t="s">
        <v>151</v>
      </c>
      <c r="K11" s="56"/>
      <c r="L11" s="37"/>
    </row>
    <row r="12" spans="1:12" ht="4.5" customHeight="1">
      <c r="A12" s="2"/>
      <c r="B12" s="44"/>
      <c r="C12" s="45"/>
      <c r="D12" s="45"/>
      <c r="E12" s="2"/>
      <c r="F12" s="2"/>
      <c r="G12" s="44"/>
      <c r="H12" s="45"/>
      <c r="I12" s="45"/>
      <c r="J12" s="2"/>
      <c r="K12" s="2"/>
      <c r="L12" s="2"/>
    </row>
    <row r="13" spans="1:12" ht="19.5" customHeight="1">
      <c r="A13" s="2"/>
      <c r="B13" s="43" t="s">
        <v>65</v>
      </c>
      <c r="C13" s="49"/>
      <c r="D13" s="100"/>
      <c r="E13" s="57"/>
      <c r="F13" s="56"/>
      <c r="G13" s="43" t="s">
        <v>77</v>
      </c>
      <c r="H13" s="49"/>
      <c r="I13" s="188">
        <v>0.74</v>
      </c>
      <c r="J13" s="56"/>
      <c r="K13" s="56"/>
      <c r="L13" s="37"/>
    </row>
    <row r="14" spans="1:12" ht="4.5" customHeight="1">
      <c r="A14" s="2"/>
      <c r="B14" s="44"/>
      <c r="C14" s="45"/>
      <c r="D14" s="45"/>
      <c r="E14" s="2"/>
      <c r="F14" s="2"/>
      <c r="G14" s="44"/>
      <c r="H14" s="45"/>
      <c r="I14" s="45"/>
      <c r="J14" s="2"/>
      <c r="K14" s="2"/>
      <c r="L14" s="2"/>
    </row>
    <row r="15" spans="1:12" ht="19.5" customHeight="1">
      <c r="A15" s="2"/>
      <c r="B15" s="43" t="s">
        <v>66</v>
      </c>
      <c r="C15" s="49"/>
      <c r="D15" s="99">
        <f>IF(D9&gt;0,(D9-D13)/D11,0)</f>
        <v>0</v>
      </c>
      <c r="E15" s="57"/>
      <c r="F15" s="56"/>
      <c r="G15" s="102" t="s">
        <v>100</v>
      </c>
      <c r="H15" s="186"/>
      <c r="I15" s="103">
        <f>I10*I13</f>
        <v>0</v>
      </c>
      <c r="J15" s="56"/>
      <c r="K15" s="56"/>
      <c r="L15" s="37"/>
    </row>
    <row r="16" spans="1:12" ht="4.5" customHeight="1">
      <c r="A16" s="2"/>
      <c r="B16" s="44"/>
      <c r="C16" s="45"/>
      <c r="D16" s="45"/>
      <c r="E16" s="2"/>
      <c r="F16" s="2"/>
      <c r="G16" s="44"/>
      <c r="H16" s="45"/>
      <c r="I16" s="45"/>
      <c r="J16" s="2"/>
      <c r="K16" s="2"/>
      <c r="L16" s="2"/>
    </row>
    <row r="17" spans="1:12" ht="19.5" customHeight="1">
      <c r="A17" s="2"/>
      <c r="B17" s="43" t="s">
        <v>67</v>
      </c>
      <c r="C17" s="49"/>
      <c r="D17" s="177"/>
      <c r="E17" s="57"/>
      <c r="F17" s="56"/>
      <c r="G17" s="52"/>
      <c r="H17" s="37"/>
      <c r="I17" s="56"/>
      <c r="J17" s="56"/>
      <c r="K17" s="56"/>
      <c r="L17" s="37"/>
    </row>
    <row r="18" spans="1:12" ht="4.5" customHeight="1">
      <c r="A18" s="2"/>
      <c r="B18" s="44"/>
      <c r="C18" s="45"/>
      <c r="D18" s="45"/>
      <c r="E18" s="2"/>
      <c r="F18" s="2"/>
      <c r="G18" s="50"/>
      <c r="H18" s="51"/>
      <c r="I18" s="51"/>
      <c r="J18" s="2"/>
      <c r="K18" s="1"/>
      <c r="L18" s="2"/>
    </row>
    <row r="19" spans="1:12" ht="19.5" customHeight="1">
      <c r="A19" s="2"/>
      <c r="B19" s="43" t="s">
        <v>68</v>
      </c>
      <c r="C19" s="49"/>
      <c r="D19" s="100"/>
      <c r="E19" s="58" t="s">
        <v>71</v>
      </c>
      <c r="F19" s="56"/>
      <c r="G19" s="52"/>
      <c r="H19" s="37"/>
      <c r="I19" s="56"/>
      <c r="J19" s="56"/>
      <c r="K19" s="60"/>
      <c r="L19" s="37"/>
    </row>
    <row r="20" spans="1:12" ht="4.5" customHeight="1">
      <c r="A20" s="2"/>
      <c r="B20" s="44"/>
      <c r="C20" s="45"/>
      <c r="D20" s="45"/>
      <c r="E20" s="2"/>
      <c r="F20" s="2"/>
      <c r="G20" s="50"/>
      <c r="H20" s="51"/>
      <c r="I20" s="51"/>
      <c r="J20" s="2"/>
      <c r="K20" s="1"/>
      <c r="L20" s="2"/>
    </row>
    <row r="21" spans="1:12" ht="19.5" customHeight="1">
      <c r="A21" s="2"/>
      <c r="B21" s="43" t="s">
        <v>69</v>
      </c>
      <c r="C21" s="49"/>
      <c r="D21" s="100"/>
      <c r="E21" s="58" t="s">
        <v>71</v>
      </c>
      <c r="F21" s="56"/>
      <c r="G21" s="52"/>
      <c r="H21" s="37"/>
      <c r="I21" s="56"/>
      <c r="J21" s="56"/>
      <c r="K21" s="60"/>
      <c r="L21" s="37"/>
    </row>
    <row r="22" spans="1:12" ht="4.5" customHeight="1">
      <c r="A22" s="2"/>
      <c r="B22" s="44"/>
      <c r="C22" s="45"/>
      <c r="D22" s="45"/>
      <c r="E22" s="2"/>
      <c r="F22" s="2"/>
      <c r="G22" s="50"/>
      <c r="H22" s="51"/>
      <c r="I22" s="51"/>
      <c r="J22" s="2"/>
      <c r="K22" s="1"/>
      <c r="L22" s="2"/>
    </row>
    <row r="23" spans="1:12" ht="19.5" customHeight="1">
      <c r="A23" s="2"/>
      <c r="B23" s="102" t="s">
        <v>70</v>
      </c>
      <c r="C23" s="49"/>
      <c r="D23" s="72">
        <f>D15+D19+D21+(D9*D17)</f>
        <v>0</v>
      </c>
      <c r="E23" s="56"/>
      <c r="F23" s="56"/>
      <c r="G23" s="50"/>
      <c r="H23" s="37"/>
      <c r="I23" s="56"/>
      <c r="J23" s="56"/>
      <c r="K23" s="56"/>
      <c r="L23" s="37"/>
    </row>
    <row r="24" spans="1:12" ht="40.5" customHeight="1">
      <c r="A24" s="1"/>
      <c r="B24" s="270" t="s">
        <v>72</v>
      </c>
      <c r="C24" s="278"/>
      <c r="D24" s="278"/>
      <c r="E24" s="1"/>
      <c r="F24" s="1"/>
      <c r="G24" s="270" t="s">
        <v>78</v>
      </c>
      <c r="H24" s="278"/>
      <c r="I24" s="278"/>
      <c r="J24" s="1"/>
      <c r="K24" s="1"/>
      <c r="L24" s="4"/>
    </row>
    <row r="25" spans="1:12" ht="19.5" customHeight="1">
      <c r="A25" s="2"/>
      <c r="B25" s="43" t="s">
        <v>63</v>
      </c>
      <c r="C25" s="49"/>
      <c r="D25" s="100"/>
      <c r="E25" s="57"/>
      <c r="F25" s="56"/>
      <c r="G25" s="43" t="s">
        <v>46</v>
      </c>
      <c r="H25" s="49"/>
      <c r="I25" s="100"/>
      <c r="J25" s="58" t="s">
        <v>79</v>
      </c>
      <c r="L25" s="37"/>
    </row>
    <row r="26" spans="1:12" ht="4.5" customHeight="1">
      <c r="A26" s="2"/>
      <c r="B26" s="44"/>
      <c r="C26" s="45"/>
      <c r="D26" s="126"/>
      <c r="E26" s="2"/>
      <c r="F26" s="2"/>
      <c r="G26" s="44"/>
      <c r="H26" s="45"/>
      <c r="I26" s="45"/>
      <c r="J26" s="2"/>
      <c r="L26" s="2"/>
    </row>
    <row r="27" spans="1:12" ht="19.5" customHeight="1">
      <c r="A27" s="2"/>
      <c r="B27" s="43" t="s">
        <v>64</v>
      </c>
      <c r="C27" s="49"/>
      <c r="D27" s="101"/>
      <c r="E27" s="57"/>
      <c r="F27" s="56"/>
      <c r="G27" s="43" t="s">
        <v>80</v>
      </c>
      <c r="H27" s="49"/>
      <c r="I27" s="100"/>
      <c r="J27" s="58" t="s">
        <v>71</v>
      </c>
      <c r="L27" s="37"/>
    </row>
    <row r="28" spans="1:12" ht="4.5" customHeight="1">
      <c r="A28" s="2"/>
      <c r="B28" s="44"/>
      <c r="C28" s="45"/>
      <c r="D28" s="126"/>
      <c r="E28" s="2"/>
      <c r="F28" s="2"/>
      <c r="G28" s="44"/>
      <c r="H28" s="45"/>
      <c r="I28" s="45"/>
      <c r="J28" s="2"/>
      <c r="L28" s="2"/>
    </row>
    <row r="29" spans="1:12" ht="19.5" customHeight="1">
      <c r="A29" s="2"/>
      <c r="B29" s="43" t="s">
        <v>65</v>
      </c>
      <c r="C29" s="49"/>
      <c r="D29" s="100"/>
      <c r="E29" s="57"/>
      <c r="F29" s="56"/>
      <c r="G29" s="43" t="s">
        <v>47</v>
      </c>
      <c r="H29" s="49"/>
      <c r="I29" s="100"/>
      <c r="J29" s="58" t="s">
        <v>71</v>
      </c>
      <c r="L29" s="37"/>
    </row>
    <row r="30" spans="1:12" ht="4.5" customHeight="1">
      <c r="A30" s="2"/>
      <c r="B30" s="44"/>
      <c r="C30" s="45"/>
      <c r="D30" s="126"/>
      <c r="E30" s="2"/>
      <c r="F30" s="2"/>
      <c r="G30" s="44"/>
      <c r="H30" s="45"/>
      <c r="I30" s="45"/>
      <c r="J30" s="2"/>
      <c r="L30" s="2"/>
    </row>
    <row r="31" spans="1:12" ht="19.5" customHeight="1">
      <c r="A31" s="2"/>
      <c r="B31" s="43" t="s">
        <v>66</v>
      </c>
      <c r="C31" s="49"/>
      <c r="D31" s="99">
        <f>IF(D25&gt;0,(D25-D29)/D27,0)</f>
        <v>0</v>
      </c>
      <c r="E31" s="57"/>
      <c r="F31" s="56"/>
      <c r="G31" s="183" t="s">
        <v>104</v>
      </c>
      <c r="H31" s="49"/>
      <c r="I31" s="100"/>
      <c r="J31" s="58" t="s">
        <v>71</v>
      </c>
      <c r="L31" s="37"/>
    </row>
    <row r="32" spans="1:12" ht="4.5" customHeight="1">
      <c r="A32" s="2"/>
      <c r="B32" s="44"/>
      <c r="C32" s="45"/>
      <c r="D32" s="126"/>
      <c r="E32" s="2"/>
      <c r="F32" s="2"/>
      <c r="G32" s="44"/>
      <c r="H32" s="45"/>
      <c r="I32" s="45"/>
      <c r="J32" s="2"/>
      <c r="L32" s="2"/>
    </row>
    <row r="33" spans="1:12" ht="19.5" customHeight="1">
      <c r="A33" s="2"/>
      <c r="B33" s="43" t="s">
        <v>67</v>
      </c>
      <c r="C33" s="49"/>
      <c r="D33" s="177"/>
      <c r="E33" s="57"/>
      <c r="F33" s="56"/>
      <c r="G33" s="183" t="s">
        <v>59</v>
      </c>
      <c r="H33" s="49"/>
      <c r="I33" s="100"/>
      <c r="J33" s="58" t="s">
        <v>71</v>
      </c>
      <c r="L33" s="37"/>
    </row>
    <row r="34" spans="1:12" ht="4.5" customHeight="1">
      <c r="A34" s="2"/>
      <c r="B34" s="44"/>
      <c r="C34" s="45"/>
      <c r="D34" s="126"/>
      <c r="E34" s="2"/>
      <c r="F34" s="2"/>
      <c r="G34" s="44"/>
      <c r="H34" s="45"/>
      <c r="I34" s="45"/>
      <c r="J34" s="2"/>
      <c r="L34" s="2"/>
    </row>
    <row r="35" spans="1:12" ht="19.5" customHeight="1">
      <c r="A35" s="2"/>
      <c r="B35" s="43" t="s">
        <v>68</v>
      </c>
      <c r="C35" s="49"/>
      <c r="D35" s="100"/>
      <c r="E35" s="58" t="s">
        <v>71</v>
      </c>
      <c r="F35" s="56"/>
      <c r="G35" s="43" t="s">
        <v>48</v>
      </c>
      <c r="H35" s="49"/>
      <c r="I35" s="100"/>
      <c r="J35" s="58" t="s">
        <v>71</v>
      </c>
      <c r="L35" s="37"/>
    </row>
    <row r="36" spans="1:12" ht="4.5" customHeight="1">
      <c r="A36" s="2"/>
      <c r="B36" s="44"/>
      <c r="C36" s="45"/>
      <c r="D36" s="126"/>
      <c r="E36" s="2"/>
      <c r="F36" s="2"/>
      <c r="G36" s="44"/>
      <c r="H36" s="45"/>
      <c r="I36" s="45"/>
      <c r="J36" s="2"/>
      <c r="L36" s="2"/>
    </row>
    <row r="37" spans="1:12" ht="19.5" customHeight="1">
      <c r="A37" s="2"/>
      <c r="B37" s="43" t="s">
        <v>69</v>
      </c>
      <c r="C37" s="49"/>
      <c r="D37" s="100"/>
      <c r="E37" s="58" t="s">
        <v>71</v>
      </c>
      <c r="F37" s="56"/>
      <c r="G37" s="43" t="s">
        <v>49</v>
      </c>
      <c r="H37" s="49"/>
      <c r="I37" s="100"/>
      <c r="J37" s="58" t="s">
        <v>71</v>
      </c>
      <c r="L37" s="37"/>
    </row>
    <row r="38" spans="1:12" ht="4.5" customHeight="1">
      <c r="A38" s="2"/>
      <c r="B38" s="44"/>
      <c r="C38" s="45"/>
      <c r="D38" s="126"/>
      <c r="E38" s="2"/>
      <c r="F38" s="2"/>
      <c r="G38" s="44"/>
      <c r="H38" s="45"/>
      <c r="I38" s="54"/>
      <c r="J38" s="2"/>
      <c r="L38" s="2"/>
    </row>
    <row r="39" spans="1:12" ht="19.5" customHeight="1">
      <c r="A39" s="2"/>
      <c r="B39" s="102" t="s">
        <v>75</v>
      </c>
      <c r="C39" s="49"/>
      <c r="D39" s="72">
        <f>D31+D35+D37+(D25*D33)</f>
        <v>0</v>
      </c>
      <c r="E39" s="56"/>
      <c r="F39" s="56"/>
      <c r="G39" s="185" t="s">
        <v>146</v>
      </c>
      <c r="H39" s="49"/>
      <c r="I39" s="106">
        <f>'Step 4 - Expenses'!R39*0.0302</f>
        <v>0</v>
      </c>
      <c r="J39" s="58" t="s">
        <v>71</v>
      </c>
      <c r="L39" s="37"/>
    </row>
    <row r="40" spans="1:12" ht="4.5" customHeight="1">
      <c r="A40" s="2"/>
      <c r="B40" s="44"/>
      <c r="C40" s="45"/>
      <c r="D40" s="45"/>
      <c r="E40" s="2"/>
      <c r="F40" s="2"/>
      <c r="G40" s="44"/>
      <c r="H40" s="45"/>
      <c r="I40" s="178"/>
      <c r="J40" s="2"/>
      <c r="L40" s="2"/>
    </row>
    <row r="41" spans="1:12" ht="19.5" customHeight="1">
      <c r="A41" s="1"/>
      <c r="B41" s="270" t="s">
        <v>73</v>
      </c>
      <c r="C41" s="270"/>
      <c r="D41" s="270"/>
      <c r="E41" s="1"/>
      <c r="F41" s="1"/>
      <c r="G41" s="43" t="s">
        <v>81</v>
      </c>
      <c r="H41" s="49"/>
      <c r="I41" s="100"/>
      <c r="J41" s="58" t="s">
        <v>71</v>
      </c>
      <c r="L41" s="4"/>
    </row>
    <row r="42" spans="1:11" s="11" customFormat="1" ht="19.5" customHeight="1">
      <c r="A42" s="1"/>
      <c r="B42" s="289"/>
      <c r="C42" s="289"/>
      <c r="D42" s="289"/>
      <c r="E42" s="1"/>
      <c r="F42" s="1"/>
      <c r="G42" s="184"/>
      <c r="H42" s="37"/>
      <c r="I42" s="187"/>
      <c r="J42" s="1"/>
      <c r="K42" s="60"/>
    </row>
    <row r="43" spans="1:12" ht="19.5" customHeight="1">
      <c r="A43" s="2"/>
      <c r="B43" s="43" t="s">
        <v>63</v>
      </c>
      <c r="C43" s="49"/>
      <c r="D43" s="100"/>
      <c r="E43" s="57"/>
      <c r="F43" s="56"/>
      <c r="G43" s="43" t="s">
        <v>82</v>
      </c>
      <c r="H43" s="49"/>
      <c r="I43" s="72">
        <f>(I25*12)+SUM(I27:I41)</f>
        <v>0</v>
      </c>
      <c r="J43" s="56"/>
      <c r="K43" s="37"/>
      <c r="L43" s="37"/>
    </row>
    <row r="44" spans="1:12" ht="4.5" customHeight="1">
      <c r="A44" s="2"/>
      <c r="B44" s="44"/>
      <c r="C44" s="45"/>
      <c r="D44" s="126"/>
      <c r="E44" s="2"/>
      <c r="F44" s="2"/>
      <c r="G44" s="44"/>
      <c r="H44" s="45"/>
      <c r="I44" s="45"/>
      <c r="J44" s="2"/>
      <c r="K44" s="2"/>
      <c r="L44" s="2"/>
    </row>
    <row r="45" spans="1:12" ht="19.5" customHeight="1">
      <c r="A45" s="2"/>
      <c r="B45" s="43" t="s">
        <v>64</v>
      </c>
      <c r="C45" s="49"/>
      <c r="D45" s="101"/>
      <c r="E45" s="57"/>
      <c r="F45" s="56"/>
      <c r="J45" s="56"/>
      <c r="K45" s="37"/>
      <c r="L45" s="37"/>
    </row>
    <row r="46" spans="1:12" ht="4.5" customHeight="1">
      <c r="A46" s="2"/>
      <c r="B46" s="44"/>
      <c r="C46" s="45"/>
      <c r="D46" s="126"/>
      <c r="E46" s="2"/>
      <c r="F46" s="2"/>
      <c r="G46" s="50"/>
      <c r="H46" s="51"/>
      <c r="I46" s="105"/>
      <c r="J46" s="2"/>
      <c r="K46" s="2"/>
      <c r="L46" s="2"/>
    </row>
    <row r="47" spans="1:12" ht="19.5" customHeight="1">
      <c r="A47" s="2"/>
      <c r="B47" s="43" t="s">
        <v>65</v>
      </c>
      <c r="C47" s="49"/>
      <c r="D47" s="100"/>
      <c r="E47" s="57"/>
      <c r="F47" s="56"/>
      <c r="G47" s="281" t="s">
        <v>171</v>
      </c>
      <c r="H47" s="282"/>
      <c r="I47" s="282"/>
      <c r="J47" s="56"/>
      <c r="K47" s="37"/>
      <c r="L47" s="37"/>
    </row>
    <row r="48" spans="1:12" ht="4.5" customHeight="1">
      <c r="A48" s="2"/>
      <c r="B48" s="44"/>
      <c r="C48" s="45"/>
      <c r="D48" s="126"/>
      <c r="E48" s="2"/>
      <c r="F48" s="2"/>
      <c r="G48" s="282"/>
      <c r="H48" s="282"/>
      <c r="I48" s="282"/>
      <c r="J48" s="2"/>
      <c r="K48" s="2"/>
      <c r="L48" s="2"/>
    </row>
    <row r="49" spans="1:12" ht="19.5" customHeight="1">
      <c r="A49" s="2"/>
      <c r="B49" s="43" t="s">
        <v>66</v>
      </c>
      <c r="C49" s="49"/>
      <c r="D49" s="99">
        <f>IF(D43&gt;0,(D43-D47)/D45,0)</f>
        <v>0</v>
      </c>
      <c r="E49" s="57"/>
      <c r="F49" s="56"/>
      <c r="G49" s="282"/>
      <c r="H49" s="282"/>
      <c r="I49" s="282"/>
      <c r="J49" s="56"/>
      <c r="K49" s="37"/>
      <c r="L49" s="37"/>
    </row>
    <row r="50" spans="1:12" ht="4.5" customHeight="1">
      <c r="A50" s="2"/>
      <c r="B50" s="44"/>
      <c r="C50" s="45"/>
      <c r="D50" s="126"/>
      <c r="E50" s="2"/>
      <c r="F50" s="2"/>
      <c r="G50" s="50"/>
      <c r="H50" s="51"/>
      <c r="I50" s="51"/>
      <c r="J50" s="2"/>
      <c r="K50" s="2"/>
      <c r="L50" s="2"/>
    </row>
    <row r="51" spans="1:12" ht="19.5" customHeight="1">
      <c r="A51" s="2"/>
      <c r="B51" s="43" t="s">
        <v>67</v>
      </c>
      <c r="C51" s="49"/>
      <c r="D51" s="177"/>
      <c r="E51" s="57"/>
      <c r="F51" s="56"/>
      <c r="G51" s="201" t="s">
        <v>172</v>
      </c>
      <c r="H51" s="49"/>
      <c r="I51" s="100"/>
      <c r="J51" s="194" t="s">
        <v>35</v>
      </c>
      <c r="K51" s="179"/>
      <c r="L51" s="37" t="s">
        <v>45</v>
      </c>
    </row>
    <row r="52" spans="1:12" ht="4.5" customHeight="1">
      <c r="A52" s="2"/>
      <c r="B52" s="44"/>
      <c r="C52" s="45"/>
      <c r="D52" s="126"/>
      <c r="E52" s="2"/>
      <c r="F52" s="2"/>
      <c r="G52" s="202"/>
      <c r="H52" s="203"/>
      <c r="I52" s="206"/>
      <c r="J52" s="2"/>
      <c r="K52" s="2"/>
      <c r="L52" s="2"/>
    </row>
    <row r="53" spans="1:12" ht="19.5" customHeight="1">
      <c r="A53" s="2"/>
      <c r="B53" s="43" t="s">
        <v>68</v>
      </c>
      <c r="C53" s="49"/>
      <c r="D53" s="100"/>
      <c r="E53" s="58" t="s">
        <v>71</v>
      </c>
      <c r="F53" s="56"/>
      <c r="G53" s="201" t="s">
        <v>173</v>
      </c>
      <c r="H53" s="49"/>
      <c r="I53" s="100"/>
      <c r="J53" s="194" t="s">
        <v>35</v>
      </c>
      <c r="K53" s="179"/>
      <c r="L53" s="37"/>
    </row>
    <row r="54" spans="1:12" ht="4.5" customHeight="1">
      <c r="A54" s="2"/>
      <c r="B54" s="44"/>
      <c r="C54" s="45"/>
      <c r="D54" s="126"/>
      <c r="E54" s="2"/>
      <c r="F54" s="2"/>
      <c r="G54" s="202"/>
      <c r="H54" s="9"/>
      <c r="I54" s="206"/>
      <c r="J54" s="2"/>
      <c r="K54" s="2"/>
      <c r="L54" s="2"/>
    </row>
    <row r="55" spans="1:12" ht="19.5" customHeight="1">
      <c r="A55" s="2"/>
      <c r="B55" s="43" t="s">
        <v>69</v>
      </c>
      <c r="C55" s="49"/>
      <c r="D55" s="100"/>
      <c r="E55" s="58" t="s">
        <v>71</v>
      </c>
      <c r="F55" s="56"/>
      <c r="G55" s="201" t="s">
        <v>174</v>
      </c>
      <c r="H55" s="49"/>
      <c r="I55" s="100"/>
      <c r="J55" s="194" t="s">
        <v>35</v>
      </c>
      <c r="K55" s="179"/>
      <c r="L55" s="37"/>
    </row>
    <row r="56" spans="1:12" ht="4.5" customHeight="1">
      <c r="A56" s="2"/>
      <c r="B56" s="44"/>
      <c r="C56" s="45"/>
      <c r="D56" s="126"/>
      <c r="E56" s="2"/>
      <c r="F56" s="2"/>
      <c r="G56" s="50"/>
      <c r="H56" s="51"/>
      <c r="I56" s="205"/>
      <c r="J56" s="2"/>
      <c r="K56" s="2"/>
      <c r="L56" s="2"/>
    </row>
    <row r="57" spans="1:12" ht="19.5" customHeight="1">
      <c r="A57" s="2"/>
      <c r="B57" s="102" t="s">
        <v>74</v>
      </c>
      <c r="C57" s="49"/>
      <c r="D57" s="72">
        <f>D49+D53+D55+(D43*D51)</f>
        <v>0</v>
      </c>
      <c r="E57" s="56"/>
      <c r="F57" s="56"/>
      <c r="G57" s="201" t="s">
        <v>175</v>
      </c>
      <c r="H57" s="49"/>
      <c r="I57" s="72">
        <f>IF(K51=0,0,IF(K51="week",I51*52,IF(K51="fortnight",I51*26,IF(K51="month",I51*12,IF(K51="year",I51)))))+IF(K53=0,0,IF(K53="week",I53*52,IF(K53="fortnight",I53*26,IF(K53="month",I53*12,IF(K53="year",I53)))))+IF(K55=0,0,IF(K55="week",I55*52,IF(K55="fortnight",I55*26,IF(K55="month",I55*12,IF(K55="year",I55)))))</f>
        <v>0</v>
      </c>
      <c r="J57" s="56"/>
      <c r="K57" s="37"/>
      <c r="L57" s="37"/>
    </row>
    <row r="58" spans="1:12" ht="13.5" customHeight="1">
      <c r="A58" s="12"/>
      <c r="B58" s="12"/>
      <c r="C58" s="12"/>
      <c r="D58" s="12"/>
      <c r="E58" s="12"/>
      <c r="F58" s="12" t="s">
        <v>45</v>
      </c>
      <c r="G58" s="11"/>
      <c r="H58" s="11"/>
      <c r="I58" s="1"/>
      <c r="J58" s="12" t="s">
        <v>45</v>
      </c>
      <c r="K58" s="4"/>
      <c r="L58" s="4"/>
    </row>
    <row r="59" spans="1:12" ht="4.5" customHeight="1">
      <c r="A59" s="2"/>
      <c r="B59" s="44"/>
      <c r="C59" s="45"/>
      <c r="D59" s="45"/>
      <c r="E59" s="2"/>
      <c r="F59" s="2"/>
      <c r="G59" s="50"/>
      <c r="H59" s="51"/>
      <c r="I59" s="51"/>
      <c r="J59" s="2"/>
      <c r="K59" s="2"/>
      <c r="L59" s="2"/>
    </row>
    <row r="60" spans="1:12" ht="19.5" customHeight="1">
      <c r="A60" s="2"/>
      <c r="B60" s="183" t="s">
        <v>145</v>
      </c>
      <c r="C60" s="49"/>
      <c r="D60" s="72">
        <f>D23+D39+D57</f>
        <v>0</v>
      </c>
      <c r="E60" s="56"/>
      <c r="F60" s="56"/>
      <c r="G60" s="52"/>
      <c r="H60" s="37"/>
      <c r="I60" s="37"/>
      <c r="J60" s="56"/>
      <c r="K60" s="37"/>
      <c r="L60" s="37"/>
    </row>
    <row r="61" spans="1:12" ht="13.5" customHeight="1">
      <c r="A61" s="12"/>
      <c r="B61" s="12"/>
      <c r="C61" s="12"/>
      <c r="D61" s="12"/>
      <c r="E61" s="12"/>
      <c r="F61" s="12"/>
      <c r="G61" s="11"/>
      <c r="H61" s="11"/>
      <c r="I61" s="1"/>
      <c r="J61" s="12"/>
      <c r="K61" s="4"/>
      <c r="L61" s="4"/>
    </row>
    <row r="62" spans="1:12" ht="15" customHeight="1">
      <c r="A62" s="267" t="s">
        <v>198</v>
      </c>
      <c r="B62" s="267"/>
      <c r="C62" s="267"/>
      <c r="D62" s="267"/>
      <c r="E62" s="267"/>
      <c r="F62" s="267"/>
      <c r="G62" s="267"/>
      <c r="H62" s="267"/>
      <c r="I62" s="267"/>
      <c r="J62" s="267"/>
      <c r="K62" s="267"/>
      <c r="L62" s="4"/>
    </row>
    <row r="63" spans="1:12" ht="14.25">
      <c r="A63" s="267"/>
      <c r="B63" s="267"/>
      <c r="C63" s="267"/>
      <c r="D63" s="267"/>
      <c r="E63" s="267"/>
      <c r="F63" s="267"/>
      <c r="G63" s="267"/>
      <c r="H63" s="267"/>
      <c r="I63" s="267"/>
      <c r="J63" s="267"/>
      <c r="K63" s="267"/>
      <c r="L63" s="4"/>
    </row>
    <row r="64" spans="1:12" ht="14.25">
      <c r="A64" s="267"/>
      <c r="B64" s="267"/>
      <c r="C64" s="267"/>
      <c r="D64" s="267"/>
      <c r="E64" s="267"/>
      <c r="F64" s="267"/>
      <c r="G64" s="267"/>
      <c r="H64" s="267"/>
      <c r="I64" s="267"/>
      <c r="J64" s="267"/>
      <c r="K64" s="267"/>
      <c r="L64" s="4"/>
    </row>
    <row r="65" spans="1:12" ht="4.5" customHeight="1">
      <c r="A65" s="4"/>
      <c r="B65" s="4"/>
      <c r="C65" s="4"/>
      <c r="D65" s="4"/>
      <c r="E65" s="30"/>
      <c r="F65" s="4"/>
      <c r="G65" s="4"/>
      <c r="H65" s="4"/>
      <c r="I65" s="4"/>
      <c r="J65" s="4"/>
      <c r="K65" s="4"/>
      <c r="L65" s="4"/>
    </row>
    <row r="66" spans="1:12" ht="14.25">
      <c r="A66" s="4"/>
      <c r="B66" s="15">
        <v>1</v>
      </c>
      <c r="C66" s="15"/>
      <c r="D66" s="15" t="s">
        <v>37</v>
      </c>
      <c r="E66" s="4"/>
      <c r="F66" s="4"/>
      <c r="G66" s="4"/>
      <c r="H66" s="4"/>
      <c r="I66" s="4"/>
      <c r="J66" s="4"/>
      <c r="K66" s="4"/>
      <c r="L66" s="4"/>
    </row>
    <row r="67" spans="1:12" ht="14.25">
      <c r="A67" s="4"/>
      <c r="B67" s="104">
        <v>2</v>
      </c>
      <c r="C67" s="104"/>
      <c r="D67" s="104" t="s">
        <v>38</v>
      </c>
      <c r="E67" s="11"/>
      <c r="F67" s="11"/>
      <c r="G67" s="11"/>
      <c r="H67" s="11"/>
      <c r="I67" s="11"/>
      <c r="J67" s="11"/>
      <c r="K67" s="4"/>
      <c r="L67" s="4"/>
    </row>
    <row r="68" spans="1:12" ht="14.25">
      <c r="A68" s="4"/>
      <c r="B68" s="104">
        <v>3</v>
      </c>
      <c r="C68" s="104"/>
      <c r="D68" s="104" t="s">
        <v>39</v>
      </c>
      <c r="E68" s="11"/>
      <c r="F68" s="11"/>
      <c r="G68" s="11"/>
      <c r="H68" s="11"/>
      <c r="I68" s="11"/>
      <c r="J68" s="11"/>
      <c r="K68" s="4"/>
      <c r="L68" s="4"/>
    </row>
    <row r="69" spans="1:12" ht="14.25">
      <c r="A69" s="4"/>
      <c r="B69" s="104">
        <v>4</v>
      </c>
      <c r="C69" s="104"/>
      <c r="D69" s="104" t="s">
        <v>40</v>
      </c>
      <c r="E69" s="11"/>
      <c r="F69" s="11"/>
      <c r="G69" s="11"/>
      <c r="H69" s="11"/>
      <c r="I69" s="11"/>
      <c r="J69" s="11"/>
      <c r="K69" s="4"/>
      <c r="L69" s="4"/>
    </row>
    <row r="70" spans="1:12" ht="14.25">
      <c r="A70" s="4"/>
      <c r="B70" s="104">
        <v>5</v>
      </c>
      <c r="C70" s="104"/>
      <c r="D70" s="104"/>
      <c r="E70" s="11"/>
      <c r="F70" s="11"/>
      <c r="G70" s="11"/>
      <c r="H70" s="11"/>
      <c r="I70" s="11"/>
      <c r="J70" s="11"/>
      <c r="K70" s="4"/>
      <c r="L70" s="4"/>
    </row>
    <row r="71" spans="1:12" ht="14.25">
      <c r="A71" s="4"/>
      <c r="B71" s="104">
        <v>6</v>
      </c>
      <c r="C71" s="104"/>
      <c r="D71" s="104"/>
      <c r="E71" s="11"/>
      <c r="F71" s="11"/>
      <c r="G71" s="11"/>
      <c r="H71" s="11"/>
      <c r="I71" s="11"/>
      <c r="J71" s="11"/>
      <c r="K71" s="4"/>
      <c r="L71" s="4"/>
    </row>
    <row r="72" spans="1:12" ht="14.25">
      <c r="A72" s="4"/>
      <c r="B72" s="104">
        <v>7</v>
      </c>
      <c r="C72" s="104"/>
      <c r="D72" s="104"/>
      <c r="E72" s="11"/>
      <c r="F72" s="11"/>
      <c r="G72" s="11"/>
      <c r="H72" s="11"/>
      <c r="I72" s="11"/>
      <c r="J72" s="11"/>
      <c r="K72" s="4"/>
      <c r="L72" s="4"/>
    </row>
    <row r="73" spans="1:12" ht="14.25">
      <c r="A73" s="4"/>
      <c r="B73" s="104">
        <v>8</v>
      </c>
      <c r="C73" s="104"/>
      <c r="D73" s="104"/>
      <c r="E73" s="11"/>
      <c r="F73" s="11"/>
      <c r="G73" s="11"/>
      <c r="H73" s="11"/>
      <c r="I73" s="11"/>
      <c r="J73" s="11"/>
      <c r="K73" s="4"/>
      <c r="L73" s="4"/>
    </row>
    <row r="74" spans="2:10" ht="14.25">
      <c r="B74" s="104">
        <v>9</v>
      </c>
      <c r="C74" s="104"/>
      <c r="D74" s="104"/>
      <c r="E74" s="11"/>
      <c r="F74" s="11"/>
      <c r="G74" s="11"/>
      <c r="H74" s="11"/>
      <c r="I74" s="11"/>
      <c r="J74" s="11"/>
    </row>
    <row r="75" spans="2:4" ht="14.25">
      <c r="B75" s="47">
        <v>10</v>
      </c>
      <c r="C75" s="47"/>
      <c r="D75" s="47"/>
    </row>
    <row r="76" spans="2:4" ht="14.25">
      <c r="B76" s="47">
        <v>11</v>
      </c>
      <c r="C76" s="47"/>
      <c r="D76" s="47"/>
    </row>
    <row r="77" spans="2:4" ht="14.25">
      <c r="B77" s="47">
        <v>12</v>
      </c>
      <c r="C77" s="47"/>
      <c r="D77" s="47"/>
    </row>
    <row r="78" spans="2:4" ht="14.25">
      <c r="B78" s="47">
        <v>13</v>
      </c>
      <c r="C78" s="47"/>
      <c r="D78" s="47"/>
    </row>
    <row r="79" spans="2:4" ht="14.25">
      <c r="B79" s="47">
        <v>14</v>
      </c>
      <c r="C79" s="47"/>
      <c r="D79" s="47"/>
    </row>
    <row r="80" spans="2:4" ht="14.25">
      <c r="B80" s="47">
        <v>15</v>
      </c>
      <c r="C80" s="47"/>
      <c r="D80" s="47"/>
    </row>
  </sheetData>
  <sheetProtection password="DBAD" sheet="1" objects="1" scenarios="1" selectLockedCells="1"/>
  <mergeCells count="10">
    <mergeCell ref="A1:K4"/>
    <mergeCell ref="G47:I49"/>
    <mergeCell ref="G9:H11"/>
    <mergeCell ref="B41:D42"/>
    <mergeCell ref="G24:I24"/>
    <mergeCell ref="A62:K64"/>
    <mergeCell ref="B7:D7"/>
    <mergeCell ref="B24:D24"/>
    <mergeCell ref="G7:I7"/>
    <mergeCell ref="I10:I11"/>
  </mergeCells>
  <dataValidations count="13">
    <dataValidation type="list" allowBlank="1" showInputMessage="1" showErrorMessage="1" prompt="If the sharemilker is required to pick up supplies from town or use their personal vehicle for farm related work they must be compensated. The easiest way to do this is on a cents/km basis. " error="Please select entry from drop down menu" sqref="K9">
      <formula1>$D$66:$D$69</formula1>
    </dataValidation>
    <dataValidation allowBlank="1" showInputMessage="1" showErrorMessage="1" prompt="HINT: You will need to save this money to pay your ACC bill at the end of the year" sqref="I40"/>
    <dataValidation type="list" allowBlank="1" showInputMessage="1" showErrorMessage="1" sqref="D11 D45 D27">
      <formula1>$B$66:$B$80</formula1>
    </dataValidation>
    <dataValidation type="decimal" operator="greaterThanOrEqual" allowBlank="1" showInputMessage="1" showErrorMessage="1" error="Entry must be a dollar value" sqref="I41:I42 D53:D55 D35:D37 D19:D21 I30 I25:I28 I32:I37">
      <formula1>0</formula1>
    </dataValidation>
    <dataValidation type="decimal" operator="greaterThanOrEqual" allowBlank="1" showInputMessage="1" showErrorMessage="1" error="Entry must be a number" sqref="I9">
      <formula1>0</formula1>
    </dataValidation>
    <dataValidation type="decimal" operator="greaterThanOrEqual" allowBlank="1" showInputMessage="1" showErrorMessage="1" prompt="Required to cover proper handling of staff contracts, contract advice etc" error="Entry must be a dollar value" sqref="I31">
      <formula1>0</formula1>
    </dataValidation>
    <dataValidation type="decimal" operator="greaterThanOrEqual" allowBlank="1" showInputMessage="1" showErrorMessage="1" prompt="Enter cost minus any deposit paid" error="Entry must be a dollar value" sqref="D9 D43 D25">
      <formula1>0</formula1>
    </dataValidation>
    <dataValidation type="decimal" operator="greaterThanOrEqual" allowBlank="1" showInputMessage="1" showErrorMessage="1" prompt="This is the amount of money that a dealer will trade you on a new bike or the amount of money you expect to be able to sell the bike for." error="Entry must be a dollar value" sqref="D13 D47 D29">
      <formula1>0</formula1>
    </dataValidation>
    <dataValidation type="decimal" allowBlank="1" showInputMessage="1" showErrorMessage="1" prompt="This is used as a guide for the interest rate that would apply to a loan on a motorbike." sqref="D51 D17 D33">
      <formula1>0</formula1>
      <formula2>100</formula2>
    </dataValidation>
    <dataValidation allowBlank="1" showInputMessage="1" showErrorMessage="1" prompt="ACC Levy will copy through from Step 4 - Expenses" sqref="I38"/>
    <dataValidation allowBlank="1" showInputMessage="1" showErrorMessage="1" prompt="This is currently $0.77. Visit www.ird.govt.nz for further information." sqref="I13"/>
    <dataValidation type="decimal" operator="greaterThanOrEqual" allowBlank="1" showInputMessage="1" showErrorMessage="1" prompt="It is recommended you talk with an accountant before you go into business. They will be able to advise you of expected charges. This discussion should not cost you any money." error="Entry must be a dollar value" sqref="I29">
      <formula1>0</formula1>
    </dataValidation>
    <dataValidation type="list" allowBlank="1" showInputMessage="1" showErrorMessage="1" error="Please select entry from drop down menu" sqref="K51 K53 K55">
      <formula1>$D$66:$D$69</formula1>
    </dataValidation>
  </dataValidations>
  <printOptions horizontalCentered="1"/>
  <pageMargins left="0.059752747252747256" right="0.07874015748031496" top="0.26973684210526316" bottom="0.3937007874015748" header="0.31496062992125984" footer="0.31496062992125984"/>
  <pageSetup fitToHeight="1" fitToWidth="1"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108"/>
  <sheetViews>
    <sheetView showGridLines="0" showRowColHeaders="0" view="pageLayout" showRuler="0" zoomScale="91" zoomScalePageLayoutView="91" workbookViewId="0" topLeftCell="A7">
      <selection activeCell="D29" sqref="D29"/>
    </sheetView>
  </sheetViews>
  <sheetFormatPr defaultColWidth="9.140625" defaultRowHeight="15"/>
  <cols>
    <col min="1" max="1" width="1.7109375" style="0" customWidth="1"/>
    <col min="2" max="2" width="22.28125" style="0" customWidth="1"/>
    <col min="3" max="3" width="1.57421875" style="0" customWidth="1"/>
    <col min="4" max="4" width="19.00390625" style="0" customWidth="1"/>
    <col min="5" max="5" width="2.00390625" style="0" customWidth="1"/>
    <col min="6" max="6" width="9.00390625" style="0" customWidth="1"/>
    <col min="7" max="7" width="1.421875" style="0" customWidth="1"/>
    <col min="8" max="8" width="13.57421875" style="0" customWidth="1"/>
    <col min="9" max="9" width="1.7109375" style="0" customWidth="1"/>
    <col min="10" max="10" width="12.7109375" style="0" customWidth="1"/>
    <col min="11" max="11" width="1.7109375" style="0" customWidth="1"/>
    <col min="12" max="12" width="12.421875" style="0" customWidth="1"/>
    <col min="13" max="13" width="1.7109375" style="0" customWidth="1"/>
    <col min="14" max="14" width="14.421875" style="0" customWidth="1"/>
    <col min="15" max="15" width="1.7109375" style="0" customWidth="1"/>
    <col min="16" max="16" width="4.28125" style="0" customWidth="1"/>
    <col min="17" max="17" width="1.7109375" style="0" customWidth="1"/>
    <col min="18" max="18" width="12.7109375" style="0" customWidth="1"/>
    <col min="19" max="19" width="0.9921875" style="0" customWidth="1"/>
    <col min="20" max="21" width="9.140625" style="111" customWidth="1"/>
  </cols>
  <sheetData>
    <row r="1" spans="1:19" ht="15">
      <c r="A1" s="279" t="s">
        <v>182</v>
      </c>
      <c r="B1" s="279"/>
      <c r="C1" s="279"/>
      <c r="D1" s="279"/>
      <c r="E1" s="279"/>
      <c r="F1" s="279"/>
      <c r="G1" s="279"/>
      <c r="H1" s="279"/>
      <c r="I1" s="279"/>
      <c r="J1" s="279"/>
      <c r="K1" s="279"/>
      <c r="L1" s="279"/>
      <c r="M1" s="279"/>
      <c r="N1" s="279"/>
      <c r="O1" s="279"/>
      <c r="P1" s="279"/>
      <c r="Q1" s="279"/>
      <c r="R1" s="279"/>
      <c r="S1" s="279"/>
    </row>
    <row r="2" spans="1:19" ht="15">
      <c r="A2" s="279"/>
      <c r="B2" s="279"/>
      <c r="C2" s="279"/>
      <c r="D2" s="279"/>
      <c r="E2" s="279"/>
      <c r="F2" s="279"/>
      <c r="G2" s="279"/>
      <c r="H2" s="279"/>
      <c r="I2" s="279"/>
      <c r="J2" s="279"/>
      <c r="K2" s="279"/>
      <c r="L2" s="279"/>
      <c r="M2" s="279"/>
      <c r="N2" s="279"/>
      <c r="O2" s="279"/>
      <c r="P2" s="279"/>
      <c r="Q2" s="279"/>
      <c r="R2" s="279"/>
      <c r="S2" s="279"/>
    </row>
    <row r="3" spans="1:19" ht="54" customHeight="1">
      <c r="A3" s="279"/>
      <c r="B3" s="279"/>
      <c r="C3" s="279"/>
      <c r="D3" s="279"/>
      <c r="E3" s="279"/>
      <c r="F3" s="279"/>
      <c r="G3" s="279"/>
      <c r="H3" s="279"/>
      <c r="I3" s="279"/>
      <c r="J3" s="279"/>
      <c r="K3" s="279"/>
      <c r="L3" s="279"/>
      <c r="M3" s="279"/>
      <c r="N3" s="279"/>
      <c r="O3" s="279"/>
      <c r="P3" s="279"/>
      <c r="Q3" s="279"/>
      <c r="R3" s="279"/>
      <c r="S3" s="279"/>
    </row>
    <row r="4" spans="1:19" ht="12.75" customHeight="1">
      <c r="A4" s="279"/>
      <c r="B4" s="279"/>
      <c r="C4" s="279"/>
      <c r="D4" s="279"/>
      <c r="E4" s="279"/>
      <c r="F4" s="279"/>
      <c r="G4" s="279"/>
      <c r="H4" s="279"/>
      <c r="I4" s="279"/>
      <c r="J4" s="279"/>
      <c r="K4" s="279"/>
      <c r="L4" s="279"/>
      <c r="M4" s="279"/>
      <c r="N4" s="279"/>
      <c r="O4" s="279"/>
      <c r="P4" s="279"/>
      <c r="Q4" s="279"/>
      <c r="R4" s="279"/>
      <c r="S4" s="279"/>
    </row>
    <row r="5" spans="1:19" ht="8.25" customHeight="1">
      <c r="A5" s="128"/>
      <c r="B5" s="128"/>
      <c r="C5" s="128"/>
      <c r="D5" s="128"/>
      <c r="E5" s="128"/>
      <c r="F5" s="128"/>
      <c r="G5" s="128"/>
      <c r="H5" s="128"/>
      <c r="I5" s="128"/>
      <c r="J5" s="128"/>
      <c r="K5" s="128"/>
      <c r="L5" s="128"/>
      <c r="M5" s="128"/>
      <c r="N5" s="128"/>
      <c r="O5" s="128"/>
      <c r="P5" s="128"/>
      <c r="Q5" s="128"/>
      <c r="R5" s="128"/>
      <c r="S5" s="128"/>
    </row>
    <row r="6" spans="1:19" ht="24.75" customHeight="1">
      <c r="A6" s="225"/>
      <c r="B6" s="214" t="s">
        <v>118</v>
      </c>
      <c r="C6" s="226"/>
      <c r="D6" s="226"/>
      <c r="E6" s="226"/>
      <c r="F6" s="225"/>
      <c r="G6" s="226"/>
      <c r="H6" s="226"/>
      <c r="I6" s="226"/>
      <c r="J6" s="226"/>
      <c r="K6" s="226"/>
      <c r="L6" s="226"/>
      <c r="M6" s="226"/>
      <c r="N6" s="226"/>
      <c r="O6" s="226"/>
      <c r="P6" s="226"/>
      <c r="Q6" s="226"/>
      <c r="R6" s="226"/>
      <c r="S6" s="226"/>
    </row>
    <row r="7" spans="1:19" ht="7.5" customHeight="1">
      <c r="A7" s="129"/>
      <c r="B7" s="129"/>
      <c r="C7" s="129"/>
      <c r="D7" s="129"/>
      <c r="E7" s="129"/>
      <c r="F7" s="129"/>
      <c r="G7" s="129"/>
      <c r="H7" s="129"/>
      <c r="I7" s="129"/>
      <c r="J7" s="129"/>
      <c r="K7" s="129"/>
      <c r="L7" s="129"/>
      <c r="M7" s="129"/>
      <c r="N7" s="129"/>
      <c r="O7" s="129"/>
      <c r="P7" s="129"/>
      <c r="Q7" s="129"/>
      <c r="R7" s="129"/>
      <c r="S7" s="129"/>
    </row>
    <row r="8" spans="1:19" ht="21" customHeight="1">
      <c r="A8" s="226"/>
      <c r="B8" s="308" t="s">
        <v>56</v>
      </c>
      <c r="C8" s="309"/>
      <c r="D8" s="309"/>
      <c r="E8" s="227"/>
      <c r="F8" s="227"/>
      <c r="G8" s="227"/>
      <c r="H8" s="227"/>
      <c r="I8" s="227"/>
      <c r="J8" s="227"/>
      <c r="K8" s="227"/>
      <c r="L8" s="227"/>
      <c r="M8" s="227"/>
      <c r="N8" s="227"/>
      <c r="O8" s="227"/>
      <c r="P8" s="227"/>
      <c r="Q8" s="227"/>
      <c r="R8" s="227"/>
      <c r="S8" s="226"/>
    </row>
    <row r="9" spans="1:19" ht="9" customHeight="1">
      <c r="A9" s="129"/>
      <c r="B9" s="130"/>
      <c r="C9" s="3"/>
      <c r="D9" s="3"/>
      <c r="E9" s="129"/>
      <c r="F9" s="129"/>
      <c r="G9" s="129"/>
      <c r="H9" s="129"/>
      <c r="I9" s="129"/>
      <c r="J9" s="129"/>
      <c r="K9" s="129"/>
      <c r="L9" s="129"/>
      <c r="M9" s="129"/>
      <c r="N9" s="129"/>
      <c r="O9" s="129"/>
      <c r="P9" s="129"/>
      <c r="Q9" s="129"/>
      <c r="R9" s="129"/>
      <c r="S9" s="129"/>
    </row>
    <row r="10" spans="1:19" ht="19.5" customHeight="1">
      <c r="A10" s="129"/>
      <c r="B10" s="224" t="s">
        <v>10</v>
      </c>
      <c r="C10" s="131"/>
      <c r="D10" s="132"/>
      <c r="E10" s="3"/>
      <c r="F10" s="133"/>
      <c r="G10" s="131"/>
      <c r="H10" s="131"/>
      <c r="I10" s="37"/>
      <c r="J10" s="132"/>
      <c r="K10" s="131"/>
      <c r="L10" s="131"/>
      <c r="M10" s="37"/>
      <c r="N10" s="37"/>
      <c r="O10" s="37"/>
      <c r="P10" s="37"/>
      <c r="Q10" s="37"/>
      <c r="R10" s="33"/>
      <c r="S10" s="33"/>
    </row>
    <row r="11" spans="1:19" ht="4.5" customHeight="1">
      <c r="A11" s="129"/>
      <c r="B11" s="3"/>
      <c r="C11" s="3"/>
      <c r="D11" s="3"/>
      <c r="E11" s="129"/>
      <c r="F11" s="128"/>
      <c r="G11" s="128"/>
      <c r="H11" s="128"/>
      <c r="I11" s="129"/>
      <c r="J11" s="129"/>
      <c r="K11" s="128"/>
      <c r="L11" s="128"/>
      <c r="M11" s="128"/>
      <c r="N11" s="134"/>
      <c r="O11" s="128"/>
      <c r="P11" s="128"/>
      <c r="Q11" s="128"/>
      <c r="R11" s="128"/>
      <c r="S11" s="129"/>
    </row>
    <row r="12" spans="1:19" ht="19.5" customHeight="1">
      <c r="A12" s="129"/>
      <c r="B12" s="182" t="s">
        <v>11</v>
      </c>
      <c r="C12" s="129"/>
      <c r="D12" s="181"/>
      <c r="E12" s="129"/>
      <c r="F12" s="182" t="s">
        <v>95</v>
      </c>
      <c r="G12" s="129"/>
      <c r="H12" s="35"/>
      <c r="I12" s="131"/>
      <c r="J12" s="131"/>
      <c r="K12" s="131"/>
      <c r="L12" s="131"/>
      <c r="M12" s="128"/>
      <c r="N12" s="129"/>
      <c r="O12" s="129"/>
      <c r="P12" s="128"/>
      <c r="Q12" s="131"/>
      <c r="R12" s="131"/>
      <c r="S12" s="129"/>
    </row>
    <row r="13" spans="1:19" ht="4.5" customHeight="1">
      <c r="A13" s="129"/>
      <c r="B13" s="152"/>
      <c r="C13" s="129"/>
      <c r="D13" s="174"/>
      <c r="E13" s="129"/>
      <c r="F13" s="152"/>
      <c r="G13" s="129"/>
      <c r="H13" s="74"/>
      <c r="I13" s="131"/>
      <c r="J13" s="131"/>
      <c r="K13" s="131"/>
      <c r="L13" s="131"/>
      <c r="M13" s="128"/>
      <c r="N13" s="129"/>
      <c r="O13" s="129"/>
      <c r="P13" s="128"/>
      <c r="Q13" s="131"/>
      <c r="R13" s="131"/>
      <c r="S13" s="129"/>
    </row>
    <row r="14" spans="1:19" ht="19.5" customHeight="1">
      <c r="A14" s="129"/>
      <c r="B14" s="182" t="s">
        <v>11</v>
      </c>
      <c r="C14" s="129"/>
      <c r="D14" s="181"/>
      <c r="E14" s="129"/>
      <c r="F14" s="182" t="s">
        <v>95</v>
      </c>
      <c r="G14" s="129"/>
      <c r="H14" s="35"/>
      <c r="I14" s="131"/>
      <c r="J14" s="131"/>
      <c r="K14" s="131"/>
      <c r="L14" s="131"/>
      <c r="M14" s="128"/>
      <c r="N14" s="129"/>
      <c r="O14" s="129"/>
      <c r="P14" s="128"/>
      <c r="Q14" s="131"/>
      <c r="R14" s="131"/>
      <c r="S14" s="129"/>
    </row>
    <row r="15" spans="1:19" ht="4.5" customHeight="1">
      <c r="A15" s="129"/>
      <c r="B15" s="152"/>
      <c r="C15" s="129"/>
      <c r="D15" s="174"/>
      <c r="E15" s="129"/>
      <c r="F15" s="152"/>
      <c r="G15" s="129"/>
      <c r="H15" s="74"/>
      <c r="I15" s="131"/>
      <c r="J15" s="131"/>
      <c r="K15" s="131"/>
      <c r="L15" s="131"/>
      <c r="M15" s="128"/>
      <c r="N15" s="129"/>
      <c r="O15" s="129"/>
      <c r="P15" s="128"/>
      <c r="Q15" s="131"/>
      <c r="R15" s="131"/>
      <c r="S15" s="129"/>
    </row>
    <row r="16" spans="1:19" ht="19.5" customHeight="1">
      <c r="A16" s="129"/>
      <c r="B16" s="182" t="s">
        <v>11</v>
      </c>
      <c r="C16" s="129"/>
      <c r="D16" s="181"/>
      <c r="E16" s="129"/>
      <c r="F16" s="182" t="s">
        <v>95</v>
      </c>
      <c r="G16" s="129"/>
      <c r="H16" s="35"/>
      <c r="I16" s="131"/>
      <c r="J16" s="131"/>
      <c r="K16" s="131"/>
      <c r="L16" s="131"/>
      <c r="M16" s="128"/>
      <c r="N16" s="129"/>
      <c r="O16" s="129"/>
      <c r="P16" s="128"/>
      <c r="Q16" s="131"/>
      <c r="R16" s="131"/>
      <c r="S16" s="129"/>
    </row>
    <row r="17" spans="1:19" ht="4.5" customHeight="1">
      <c r="A17" s="129"/>
      <c r="B17" s="152"/>
      <c r="C17" s="129"/>
      <c r="D17" s="174"/>
      <c r="E17" s="129"/>
      <c r="F17" s="152"/>
      <c r="G17" s="129"/>
      <c r="H17" s="74"/>
      <c r="I17" s="131"/>
      <c r="J17" s="131"/>
      <c r="K17" s="131"/>
      <c r="L17" s="131"/>
      <c r="M17" s="128"/>
      <c r="N17" s="129"/>
      <c r="O17" s="129"/>
      <c r="P17" s="128"/>
      <c r="Q17" s="131"/>
      <c r="R17" s="131"/>
      <c r="S17" s="129"/>
    </row>
    <row r="18" spans="1:19" ht="19.5" customHeight="1">
      <c r="A18" s="129"/>
      <c r="B18" s="182" t="s">
        <v>11</v>
      </c>
      <c r="C18" s="129"/>
      <c r="D18" s="181"/>
      <c r="E18" s="129"/>
      <c r="F18" s="182" t="s">
        <v>95</v>
      </c>
      <c r="G18" s="129"/>
      <c r="H18" s="35"/>
      <c r="I18" s="131"/>
      <c r="J18" s="131"/>
      <c r="K18" s="131"/>
      <c r="L18" s="131"/>
      <c r="M18" s="128"/>
      <c r="N18" s="129"/>
      <c r="O18" s="129"/>
      <c r="P18" s="128"/>
      <c r="Q18" s="131"/>
      <c r="R18" s="131"/>
      <c r="S18" s="129"/>
    </row>
    <row r="19" spans="1:19" ht="4.5" customHeight="1">
      <c r="A19" s="129"/>
      <c r="B19" s="152"/>
      <c r="C19" s="129"/>
      <c r="D19" s="174"/>
      <c r="E19" s="129"/>
      <c r="F19" s="152"/>
      <c r="G19" s="129"/>
      <c r="H19" s="74"/>
      <c r="I19" s="131"/>
      <c r="J19" s="131"/>
      <c r="K19" s="131"/>
      <c r="L19" s="131"/>
      <c r="M19" s="128"/>
      <c r="N19" s="129"/>
      <c r="O19" s="129"/>
      <c r="P19" s="128"/>
      <c r="Q19" s="131"/>
      <c r="R19" s="131"/>
      <c r="S19" s="129"/>
    </row>
    <row r="20" spans="1:19" ht="19.5" customHeight="1">
      <c r="A20" s="129"/>
      <c r="B20" s="182" t="s">
        <v>11</v>
      </c>
      <c r="C20" s="129"/>
      <c r="D20" s="181"/>
      <c r="E20" s="129"/>
      <c r="F20" s="182" t="s">
        <v>95</v>
      </c>
      <c r="G20" s="129"/>
      <c r="H20" s="35"/>
      <c r="I20" s="131"/>
      <c r="J20" s="131"/>
      <c r="K20" s="131"/>
      <c r="L20" s="131"/>
      <c r="M20" s="128"/>
      <c r="N20" s="129"/>
      <c r="O20" s="129"/>
      <c r="P20" s="128"/>
      <c r="Q20" s="131"/>
      <c r="R20" s="131"/>
      <c r="S20" s="129"/>
    </row>
    <row r="21" spans="1:19" ht="4.5" customHeight="1">
      <c r="A21" s="129"/>
      <c r="B21" s="152"/>
      <c r="C21" s="129"/>
      <c r="D21" s="174"/>
      <c r="E21" s="129"/>
      <c r="F21" s="152"/>
      <c r="G21" s="129"/>
      <c r="H21" s="74"/>
      <c r="I21" s="131"/>
      <c r="J21" s="131"/>
      <c r="K21" s="131"/>
      <c r="L21" s="131"/>
      <c r="M21" s="128"/>
      <c r="N21" s="129"/>
      <c r="O21" s="129"/>
      <c r="P21" s="128"/>
      <c r="Q21" s="131"/>
      <c r="R21" s="131"/>
      <c r="S21" s="129"/>
    </row>
    <row r="22" spans="1:19" ht="19.5" customHeight="1">
      <c r="A22" s="129"/>
      <c r="B22" s="182" t="s">
        <v>11</v>
      </c>
      <c r="C22" s="129"/>
      <c r="D22" s="181"/>
      <c r="E22" s="129"/>
      <c r="F22" s="182" t="s">
        <v>95</v>
      </c>
      <c r="G22" s="129"/>
      <c r="H22" s="35"/>
      <c r="I22" s="131"/>
      <c r="J22" s="131"/>
      <c r="K22" s="131"/>
      <c r="L22" s="131"/>
      <c r="M22" s="128"/>
      <c r="N22" s="129"/>
      <c r="O22" s="129"/>
      <c r="P22" s="128"/>
      <c r="Q22" s="131"/>
      <c r="R22" s="131"/>
      <c r="S22" s="129"/>
    </row>
    <row r="23" spans="1:19" ht="4.5" customHeight="1">
      <c r="A23" s="129"/>
      <c r="B23" s="3"/>
      <c r="C23" s="129"/>
      <c r="D23" s="129"/>
      <c r="E23" s="129"/>
      <c r="F23" s="129"/>
      <c r="G23" s="129"/>
      <c r="H23" s="129"/>
      <c r="I23" s="129"/>
      <c r="J23" s="129"/>
      <c r="K23" s="129"/>
      <c r="L23" s="129"/>
      <c r="M23" s="129"/>
      <c r="N23" s="129"/>
      <c r="O23" s="129"/>
      <c r="P23" s="129"/>
      <c r="Q23" s="132"/>
      <c r="R23" s="131"/>
      <c r="S23" s="129"/>
    </row>
    <row r="24" spans="1:19" ht="19.5" customHeight="1">
      <c r="A24" s="137"/>
      <c r="B24" s="55" t="s">
        <v>13</v>
      </c>
      <c r="C24" s="39"/>
      <c r="D24" s="39"/>
      <c r="E24" s="39"/>
      <c r="F24" s="39"/>
      <c r="G24" s="39"/>
      <c r="H24" s="39"/>
      <c r="I24" s="39"/>
      <c r="J24" s="39"/>
      <c r="K24" s="39"/>
      <c r="L24" s="39"/>
      <c r="M24" s="39"/>
      <c r="N24" s="39"/>
      <c r="O24" s="39"/>
      <c r="P24" s="39"/>
      <c r="Q24" s="38"/>
      <c r="R24" s="79">
        <f>SUM(H12:H22)</f>
        <v>0</v>
      </c>
      <c r="S24" s="129"/>
    </row>
    <row r="25" spans="1:19" ht="11.25" customHeight="1">
      <c r="A25" s="129"/>
      <c r="B25" s="3"/>
      <c r="C25" s="3"/>
      <c r="D25" s="3"/>
      <c r="E25" s="129"/>
      <c r="F25" s="129"/>
      <c r="G25" s="129"/>
      <c r="H25" s="129"/>
      <c r="I25" s="129"/>
      <c r="J25" s="129"/>
      <c r="K25" s="129"/>
      <c r="L25" s="129"/>
      <c r="M25" s="129"/>
      <c r="N25" s="129"/>
      <c r="O25" s="129"/>
      <c r="P25" s="138"/>
      <c r="Q25" s="138"/>
      <c r="R25" s="129"/>
      <c r="S25" s="129"/>
    </row>
    <row r="26" spans="1:19" ht="27" customHeight="1">
      <c r="A26" s="129"/>
      <c r="B26" s="310" t="s">
        <v>14</v>
      </c>
      <c r="C26" s="311"/>
      <c r="D26" s="311"/>
      <c r="E26" s="37"/>
      <c r="F26" s="131"/>
      <c r="G26" s="131"/>
      <c r="H26" s="131"/>
      <c r="I26" s="37"/>
      <c r="J26" s="37"/>
      <c r="K26" s="37"/>
      <c r="L26" s="37"/>
      <c r="M26" s="37"/>
      <c r="N26" s="37"/>
      <c r="O26" s="37"/>
      <c r="P26" s="37"/>
      <c r="Q26" s="37"/>
      <c r="R26" s="33"/>
      <c r="S26" s="129"/>
    </row>
    <row r="27" spans="1:19" ht="27" customHeight="1">
      <c r="A27" s="129"/>
      <c r="B27" s="306" t="s">
        <v>199</v>
      </c>
      <c r="C27" s="307"/>
      <c r="D27" s="307"/>
      <c r="E27" s="307"/>
      <c r="F27" s="307"/>
      <c r="G27" s="307"/>
      <c r="H27" s="307"/>
      <c r="I27" s="307"/>
      <c r="J27" s="307"/>
      <c r="K27" s="307"/>
      <c r="L27" s="307"/>
      <c r="M27" s="307"/>
      <c r="N27" s="307"/>
      <c r="O27" s="307"/>
      <c r="P27" s="307"/>
      <c r="Q27" s="307"/>
      <c r="R27" s="307"/>
      <c r="S27" s="129"/>
    </row>
    <row r="28" spans="1:19" ht="4.5" customHeight="1">
      <c r="A28" s="129"/>
      <c r="B28" s="168"/>
      <c r="C28" s="3"/>
      <c r="D28" s="3"/>
      <c r="E28" s="129"/>
      <c r="F28" s="129"/>
      <c r="G28" s="129"/>
      <c r="H28" s="129"/>
      <c r="I28" s="129"/>
      <c r="J28" s="129"/>
      <c r="K28" s="129"/>
      <c r="L28" s="129"/>
      <c r="M28" s="129"/>
      <c r="N28" s="136"/>
      <c r="O28" s="129"/>
      <c r="P28" s="128"/>
      <c r="Q28" s="128"/>
      <c r="R28" s="128"/>
      <c r="S28" s="129"/>
    </row>
    <row r="29" spans="1:19" ht="19.5" customHeight="1">
      <c r="A29" s="129"/>
      <c r="B29" s="36" t="s">
        <v>15</v>
      </c>
      <c r="C29" s="129"/>
      <c r="D29" s="153"/>
      <c r="E29" s="129"/>
      <c r="F29" s="36" t="s">
        <v>16</v>
      </c>
      <c r="G29" s="129"/>
      <c r="H29" s="35"/>
      <c r="I29" s="129"/>
      <c r="J29" s="80" t="s">
        <v>96</v>
      </c>
      <c r="K29" s="129"/>
      <c r="L29" s="77">
        <f>(D29*H29)</f>
        <v>0</v>
      </c>
      <c r="M29" s="131"/>
      <c r="N29" s="131"/>
      <c r="O29" s="131"/>
      <c r="P29" s="131"/>
      <c r="Q29" s="131"/>
      <c r="R29" s="131"/>
      <c r="S29" s="129"/>
    </row>
    <row r="30" spans="1:19" ht="4.5" customHeight="1">
      <c r="A30" s="129"/>
      <c r="B30" s="169"/>
      <c r="C30" s="129"/>
      <c r="D30" s="154"/>
      <c r="E30" s="129"/>
      <c r="F30" s="73"/>
      <c r="G30" s="129"/>
      <c r="H30" s="74"/>
      <c r="I30" s="129"/>
      <c r="J30" s="170"/>
      <c r="K30" s="129"/>
      <c r="L30" s="155"/>
      <c r="M30" s="131"/>
      <c r="N30" s="131"/>
      <c r="O30" s="131"/>
      <c r="P30" s="131"/>
      <c r="Q30" s="131"/>
      <c r="R30" s="131"/>
      <c r="S30" s="129"/>
    </row>
    <row r="31" spans="1:19" ht="19.5" customHeight="1">
      <c r="A31" s="129"/>
      <c r="B31" s="36" t="s">
        <v>15</v>
      </c>
      <c r="C31" s="129"/>
      <c r="D31" s="153"/>
      <c r="E31" s="129"/>
      <c r="F31" s="36" t="s">
        <v>16</v>
      </c>
      <c r="G31" s="129"/>
      <c r="H31" s="35"/>
      <c r="I31" s="129"/>
      <c r="J31" s="80" t="s">
        <v>96</v>
      </c>
      <c r="K31" s="129"/>
      <c r="L31" s="77">
        <f>(D31*H31)</f>
        <v>0</v>
      </c>
      <c r="M31" s="131"/>
      <c r="N31" s="131"/>
      <c r="O31" s="131"/>
      <c r="P31" s="131"/>
      <c r="Q31" s="131"/>
      <c r="R31" s="131"/>
      <c r="S31" s="129"/>
    </row>
    <row r="32" spans="1:19" ht="4.5" customHeight="1">
      <c r="A32" s="129"/>
      <c r="B32" s="169"/>
      <c r="C32" s="129"/>
      <c r="D32" s="154"/>
      <c r="E32" s="129"/>
      <c r="F32" s="73"/>
      <c r="G32" s="129"/>
      <c r="H32" s="74"/>
      <c r="I32" s="129"/>
      <c r="J32" s="170"/>
      <c r="K32" s="129"/>
      <c r="L32" s="155"/>
      <c r="M32" s="131"/>
      <c r="N32" s="131"/>
      <c r="O32" s="131"/>
      <c r="P32" s="131"/>
      <c r="Q32" s="131"/>
      <c r="R32" s="131"/>
      <c r="S32" s="129"/>
    </row>
    <row r="33" spans="1:19" ht="19.5" customHeight="1">
      <c r="A33" s="129"/>
      <c r="B33" s="36" t="s">
        <v>15</v>
      </c>
      <c r="C33" s="129"/>
      <c r="D33" s="153"/>
      <c r="E33" s="129"/>
      <c r="F33" s="36" t="s">
        <v>16</v>
      </c>
      <c r="G33" s="129"/>
      <c r="H33" s="35"/>
      <c r="I33" s="129"/>
      <c r="J33" s="80" t="s">
        <v>96</v>
      </c>
      <c r="K33" s="129"/>
      <c r="L33" s="77">
        <f>(D33*H33)</f>
        <v>0</v>
      </c>
      <c r="M33" s="131"/>
      <c r="N33" s="131"/>
      <c r="O33" s="131"/>
      <c r="P33" s="131"/>
      <c r="Q33" s="131"/>
      <c r="R33" s="131"/>
      <c r="S33" s="129"/>
    </row>
    <row r="34" spans="1:19" ht="4.5" customHeight="1">
      <c r="A34" s="129"/>
      <c r="B34" s="169"/>
      <c r="C34" s="129"/>
      <c r="D34" s="154"/>
      <c r="E34" s="129"/>
      <c r="F34" s="73"/>
      <c r="G34" s="129"/>
      <c r="H34" s="74"/>
      <c r="I34" s="129"/>
      <c r="J34" s="170"/>
      <c r="K34" s="129"/>
      <c r="L34" s="155"/>
      <c r="M34" s="131"/>
      <c r="N34" s="131"/>
      <c r="O34" s="131"/>
      <c r="P34" s="131"/>
      <c r="Q34" s="131"/>
      <c r="R34" s="131"/>
      <c r="S34" s="129"/>
    </row>
    <row r="35" spans="1:19" ht="19.5" customHeight="1">
      <c r="A35" s="129"/>
      <c r="B35" s="36" t="s">
        <v>15</v>
      </c>
      <c r="C35" s="129"/>
      <c r="D35" s="153"/>
      <c r="E35" s="129"/>
      <c r="F35" s="36" t="s">
        <v>16</v>
      </c>
      <c r="G35" s="129"/>
      <c r="H35" s="35"/>
      <c r="I35" s="129"/>
      <c r="J35" s="80" t="s">
        <v>96</v>
      </c>
      <c r="K35" s="129"/>
      <c r="L35" s="77">
        <f>(D35*H35)</f>
        <v>0</v>
      </c>
      <c r="M35" s="131"/>
      <c r="N35" s="131"/>
      <c r="O35" s="131"/>
      <c r="P35" s="131"/>
      <c r="Q35" s="131"/>
      <c r="R35" s="131"/>
      <c r="S35" s="129"/>
    </row>
    <row r="36" spans="1:19" ht="4.5" customHeight="1">
      <c r="A36" s="129"/>
      <c r="B36" s="3"/>
      <c r="C36" s="129"/>
      <c r="D36" s="129"/>
      <c r="E36" s="129"/>
      <c r="F36" s="129"/>
      <c r="G36" s="129"/>
      <c r="H36" s="129"/>
      <c r="I36" s="129"/>
      <c r="J36" s="129"/>
      <c r="K36" s="129"/>
      <c r="L36" s="136"/>
      <c r="M36" s="129"/>
      <c r="N36" s="129"/>
      <c r="O36" s="129"/>
      <c r="P36" s="129"/>
      <c r="Q36" s="132"/>
      <c r="R36" s="131"/>
      <c r="S36" s="129"/>
    </row>
    <row r="37" spans="1:19" ht="19.5" customHeight="1">
      <c r="A37" s="137"/>
      <c r="B37" s="55" t="s">
        <v>17</v>
      </c>
      <c r="C37" s="39"/>
      <c r="D37" s="39"/>
      <c r="E37" s="39"/>
      <c r="F37" s="39"/>
      <c r="G37" s="39"/>
      <c r="H37" s="39"/>
      <c r="I37" s="39"/>
      <c r="J37" s="39"/>
      <c r="K37" s="39"/>
      <c r="L37" s="39"/>
      <c r="M37" s="39"/>
      <c r="N37" s="39"/>
      <c r="O37" s="39"/>
      <c r="P37" s="39"/>
      <c r="Q37" s="38"/>
      <c r="R37" s="78">
        <f>SUM(L29:L35)</f>
        <v>0</v>
      </c>
      <c r="S37" s="129"/>
    </row>
    <row r="38" spans="1:19" ht="4.5" customHeight="1">
      <c r="A38" s="129"/>
      <c r="B38" s="171"/>
      <c r="C38" s="3"/>
      <c r="D38" s="3"/>
      <c r="E38" s="129"/>
      <c r="F38" s="129"/>
      <c r="G38" s="129"/>
      <c r="H38" s="129"/>
      <c r="I38" s="129"/>
      <c r="J38" s="129"/>
      <c r="K38" s="129"/>
      <c r="L38" s="129"/>
      <c r="M38" s="129"/>
      <c r="N38" s="129"/>
      <c r="O38" s="129"/>
      <c r="P38" s="129"/>
      <c r="Q38" s="129"/>
      <c r="R38" s="152"/>
      <c r="S38" s="129"/>
    </row>
    <row r="39" spans="1:19" ht="19.5" customHeight="1">
      <c r="A39" s="137"/>
      <c r="B39" s="55" t="s">
        <v>103</v>
      </c>
      <c r="C39" s="39"/>
      <c r="D39" s="39"/>
      <c r="E39" s="39"/>
      <c r="F39" s="39"/>
      <c r="G39" s="39"/>
      <c r="H39" s="39"/>
      <c r="I39" s="39"/>
      <c r="J39" s="39"/>
      <c r="K39" s="39"/>
      <c r="L39" s="39"/>
      <c r="M39" s="39"/>
      <c r="N39" s="39"/>
      <c r="O39" s="39"/>
      <c r="P39" s="39"/>
      <c r="Q39" s="38"/>
      <c r="R39" s="72">
        <f>SUM(R24+R37)</f>
        <v>0</v>
      </c>
      <c r="S39" s="129"/>
    </row>
    <row r="40" spans="1:19" ht="9.75" customHeight="1">
      <c r="A40" s="129"/>
      <c r="B40" s="3"/>
      <c r="C40" s="3"/>
      <c r="D40" s="3"/>
      <c r="E40" s="129"/>
      <c r="F40" s="129"/>
      <c r="G40" s="129"/>
      <c r="H40" s="129"/>
      <c r="I40" s="129"/>
      <c r="J40" s="129"/>
      <c r="K40" s="129"/>
      <c r="L40" s="129"/>
      <c r="M40" s="129"/>
      <c r="N40" s="129"/>
      <c r="O40" s="129"/>
      <c r="P40" s="129"/>
      <c r="Q40" s="129"/>
      <c r="R40" s="129"/>
      <c r="S40" s="129"/>
    </row>
    <row r="41" spans="1:19" ht="21" customHeight="1">
      <c r="A41" s="226"/>
      <c r="B41" s="308" t="s">
        <v>114</v>
      </c>
      <c r="C41" s="309"/>
      <c r="D41" s="309"/>
      <c r="E41" s="227"/>
      <c r="F41" s="227"/>
      <c r="G41" s="227"/>
      <c r="H41" s="227"/>
      <c r="I41" s="227"/>
      <c r="J41" s="227"/>
      <c r="K41" s="227"/>
      <c r="L41" s="227"/>
      <c r="M41" s="227"/>
      <c r="N41" s="227"/>
      <c r="O41" s="227"/>
      <c r="P41" s="227"/>
      <c r="Q41" s="227"/>
      <c r="R41" s="226"/>
      <c r="S41" s="226"/>
    </row>
    <row r="42" spans="1:19" ht="9" customHeight="1">
      <c r="A42" s="129"/>
      <c r="B42" s="139"/>
      <c r="C42" s="140"/>
      <c r="D42" s="140"/>
      <c r="E42" s="141"/>
      <c r="F42" s="141"/>
      <c r="G42" s="129"/>
      <c r="H42" s="129"/>
      <c r="I42" s="129"/>
      <c r="J42" s="129"/>
      <c r="K42" s="129"/>
      <c r="L42" s="129"/>
      <c r="M42" s="129"/>
      <c r="N42" s="129"/>
      <c r="O42" s="129"/>
      <c r="P42" s="129"/>
      <c r="Q42" s="129"/>
      <c r="R42" s="129"/>
      <c r="S42" s="129"/>
    </row>
    <row r="43" spans="1:19" ht="19.5" customHeight="1">
      <c r="A43" s="129"/>
      <c r="B43" s="268" t="s">
        <v>97</v>
      </c>
      <c r="C43" s="295"/>
      <c r="D43" s="295"/>
      <c r="E43" s="295"/>
      <c r="F43" s="269"/>
      <c r="G43" s="33"/>
      <c r="H43" s="135" t="s">
        <v>18</v>
      </c>
      <c r="I43" s="33"/>
      <c r="J43" s="189"/>
      <c r="K43" s="129"/>
      <c r="L43" s="135" t="s">
        <v>19</v>
      </c>
      <c r="M43" s="129"/>
      <c r="N43" s="82">
        <f>'Step 1 - Proposed Farm Opp'!D17</f>
        <v>0</v>
      </c>
      <c r="O43" s="33"/>
      <c r="P43" s="180"/>
      <c r="Q43" s="129"/>
      <c r="R43" s="77">
        <f>SUM(J43*N43)</f>
        <v>0</v>
      </c>
      <c r="S43" s="129"/>
    </row>
    <row r="44" spans="1:19" ht="4.5" customHeight="1">
      <c r="A44" s="129"/>
      <c r="B44" s="172"/>
      <c r="C44" s="172"/>
      <c r="D44" s="172"/>
      <c r="E44" s="173"/>
      <c r="F44" s="173"/>
      <c r="G44" s="129"/>
      <c r="H44" s="129"/>
      <c r="I44" s="129"/>
      <c r="J44" s="129"/>
      <c r="K44" s="129"/>
      <c r="L44" s="129"/>
      <c r="M44" s="129"/>
      <c r="N44" s="136"/>
      <c r="O44" s="129"/>
      <c r="P44" s="129"/>
      <c r="Q44" s="129"/>
      <c r="R44" s="74"/>
      <c r="S44" s="129"/>
    </row>
    <row r="45" spans="1:19" ht="19.5" customHeight="1">
      <c r="A45" s="129"/>
      <c r="B45" s="268" t="s">
        <v>176</v>
      </c>
      <c r="C45" s="295"/>
      <c r="D45" s="295"/>
      <c r="E45" s="295"/>
      <c r="F45" s="269"/>
      <c r="G45" s="33"/>
      <c r="H45" s="135"/>
      <c r="I45" s="33"/>
      <c r="J45" s="142"/>
      <c r="K45" s="143"/>
      <c r="L45" s="144"/>
      <c r="M45" s="143"/>
      <c r="N45" s="294" t="s">
        <v>71</v>
      </c>
      <c r="O45" s="294"/>
      <c r="P45" s="294"/>
      <c r="Q45" s="129"/>
      <c r="R45" s="35"/>
      <c r="S45" s="129"/>
    </row>
    <row r="46" spans="1:19" ht="4.5" customHeight="1">
      <c r="A46" s="129"/>
      <c r="B46" s="172"/>
      <c r="C46" s="172"/>
      <c r="D46" s="172"/>
      <c r="E46" s="173"/>
      <c r="F46" s="173"/>
      <c r="G46" s="129"/>
      <c r="H46" s="128"/>
      <c r="I46" s="129"/>
      <c r="J46" s="143"/>
      <c r="K46" s="143"/>
      <c r="L46" s="143"/>
      <c r="M46" s="143"/>
      <c r="N46" s="136"/>
      <c r="O46" s="129"/>
      <c r="P46" s="129"/>
      <c r="Q46" s="129"/>
      <c r="R46" s="74"/>
      <c r="S46" s="129"/>
    </row>
    <row r="47" spans="1:19" ht="19.5" customHeight="1">
      <c r="A47" s="129"/>
      <c r="B47" s="268" t="s">
        <v>157</v>
      </c>
      <c r="C47" s="295"/>
      <c r="D47" s="295"/>
      <c r="E47" s="295"/>
      <c r="F47" s="269"/>
      <c r="G47" s="33"/>
      <c r="H47" s="135"/>
      <c r="I47" s="33"/>
      <c r="J47" s="142"/>
      <c r="K47" s="143"/>
      <c r="L47" s="144"/>
      <c r="M47" s="143"/>
      <c r="N47" s="145"/>
      <c r="O47" s="33"/>
      <c r="P47" s="33"/>
      <c r="Q47" s="129"/>
      <c r="R47" s="77">
        <f>SUM('Step 3 - Cost Calculators'!I15)</f>
        <v>0</v>
      </c>
      <c r="S47" s="129"/>
    </row>
    <row r="48" spans="1:19" ht="4.5" customHeight="1">
      <c r="A48" s="129"/>
      <c r="B48" s="172"/>
      <c r="C48" s="172"/>
      <c r="D48" s="172"/>
      <c r="E48" s="173"/>
      <c r="F48" s="173"/>
      <c r="G48" s="129"/>
      <c r="H48" s="129"/>
      <c r="I48" s="129"/>
      <c r="J48" s="143"/>
      <c r="K48" s="143"/>
      <c r="L48" s="143"/>
      <c r="M48" s="143"/>
      <c r="N48" s="146"/>
      <c r="O48" s="129"/>
      <c r="P48" s="129"/>
      <c r="Q48" s="129"/>
      <c r="R48" s="74"/>
      <c r="S48" s="129"/>
    </row>
    <row r="49" spans="1:19" ht="19.5" customHeight="1">
      <c r="A49" s="129"/>
      <c r="B49" s="268" t="s">
        <v>158</v>
      </c>
      <c r="C49" s="295"/>
      <c r="D49" s="295"/>
      <c r="E49" s="295"/>
      <c r="F49" s="269"/>
      <c r="G49" s="33"/>
      <c r="H49" s="135"/>
      <c r="I49" s="33"/>
      <c r="J49" s="142"/>
      <c r="K49" s="143"/>
      <c r="L49" s="144"/>
      <c r="M49" s="143"/>
      <c r="N49" s="145"/>
      <c r="O49" s="33"/>
      <c r="P49" s="33"/>
      <c r="Q49" s="129"/>
      <c r="R49" s="77">
        <f>SUM('Step 3 - Cost Calculators'!D60)</f>
        <v>0</v>
      </c>
      <c r="S49" s="129"/>
    </row>
    <row r="50" spans="1:19" ht="4.5" customHeight="1">
      <c r="A50" s="129"/>
      <c r="B50" s="172"/>
      <c r="C50" s="172"/>
      <c r="D50" s="172"/>
      <c r="E50" s="173"/>
      <c r="F50" s="173"/>
      <c r="G50" s="129"/>
      <c r="H50" s="129"/>
      <c r="I50" s="129"/>
      <c r="J50" s="143"/>
      <c r="K50" s="143"/>
      <c r="L50" s="143"/>
      <c r="M50" s="143"/>
      <c r="N50" s="146"/>
      <c r="O50" s="129"/>
      <c r="P50" s="129"/>
      <c r="Q50" s="129"/>
      <c r="R50" s="74"/>
      <c r="S50" s="129"/>
    </row>
    <row r="51" spans="1:19" ht="19.5" customHeight="1">
      <c r="A51" s="129"/>
      <c r="B51" s="268" t="s">
        <v>21</v>
      </c>
      <c r="C51" s="295"/>
      <c r="D51" s="295"/>
      <c r="E51" s="295"/>
      <c r="F51" s="269"/>
      <c r="G51" s="33"/>
      <c r="H51" s="135"/>
      <c r="I51" s="33"/>
      <c r="J51" s="142"/>
      <c r="K51" s="143"/>
      <c r="L51" s="144"/>
      <c r="M51" s="143"/>
      <c r="N51" s="145"/>
      <c r="O51" s="33"/>
      <c r="P51" s="33"/>
      <c r="Q51" s="129"/>
      <c r="R51" s="77">
        <f>SUM('Step 3 - Cost Calculators'!I43)</f>
        <v>0</v>
      </c>
      <c r="S51" s="129"/>
    </row>
    <row r="52" spans="1:19" ht="4.5" customHeight="1">
      <c r="A52" s="129"/>
      <c r="B52" s="172"/>
      <c r="C52" s="172"/>
      <c r="D52" s="172"/>
      <c r="E52" s="173"/>
      <c r="F52" s="173"/>
      <c r="G52" s="129"/>
      <c r="H52" s="129"/>
      <c r="I52" s="129"/>
      <c r="J52" s="129"/>
      <c r="K52" s="129"/>
      <c r="L52" s="129"/>
      <c r="M52" s="129"/>
      <c r="N52" s="136"/>
      <c r="O52" s="129"/>
      <c r="P52" s="129"/>
      <c r="Q52" s="129"/>
      <c r="R52" s="74"/>
      <c r="S52" s="129"/>
    </row>
    <row r="53" spans="1:19" ht="19.5" customHeight="1">
      <c r="A53" s="129"/>
      <c r="B53" s="268" t="s">
        <v>99</v>
      </c>
      <c r="C53" s="295"/>
      <c r="D53" s="295"/>
      <c r="E53" s="295"/>
      <c r="F53" s="295"/>
      <c r="G53" s="305"/>
      <c r="H53" s="305"/>
      <c r="I53" s="305"/>
      <c r="J53" s="305"/>
      <c r="K53" s="305"/>
      <c r="L53" s="305"/>
      <c r="M53" s="305"/>
      <c r="N53" s="305"/>
      <c r="O53" s="305"/>
      <c r="P53" s="305"/>
      <c r="Q53" s="38"/>
      <c r="R53" s="75">
        <f>SUM(R43:R51)</f>
        <v>0</v>
      </c>
      <c r="S53" s="129"/>
    </row>
    <row r="54" spans="1:19" ht="6" customHeight="1">
      <c r="A54" s="129"/>
      <c r="B54" s="20"/>
      <c r="C54" s="20"/>
      <c r="D54" s="20"/>
      <c r="E54" s="138"/>
      <c r="F54" s="138"/>
      <c r="G54" s="129"/>
      <c r="H54" s="129"/>
      <c r="I54" s="129"/>
      <c r="J54" s="129"/>
      <c r="K54" s="129"/>
      <c r="L54" s="129"/>
      <c r="M54" s="129"/>
      <c r="N54" s="136"/>
      <c r="O54" s="129"/>
      <c r="P54" s="129"/>
      <c r="Q54" s="129"/>
      <c r="R54" s="129"/>
      <c r="S54" s="129"/>
    </row>
    <row r="55" spans="1:19" ht="21" customHeight="1">
      <c r="A55" s="226"/>
      <c r="B55" s="308" t="s">
        <v>22</v>
      </c>
      <c r="C55" s="309"/>
      <c r="D55" s="309"/>
      <c r="E55" s="227"/>
      <c r="F55" s="227"/>
      <c r="G55" s="227"/>
      <c r="H55" s="227"/>
      <c r="I55" s="227"/>
      <c r="J55" s="227"/>
      <c r="K55" s="227"/>
      <c r="L55" s="227"/>
      <c r="M55" s="227"/>
      <c r="N55" s="227"/>
      <c r="O55" s="227"/>
      <c r="P55" s="227"/>
      <c r="Q55" s="227"/>
      <c r="R55" s="226"/>
      <c r="S55" s="226"/>
    </row>
    <row r="56" spans="1:19" ht="4.5" customHeight="1">
      <c r="A56" s="129"/>
      <c r="B56" s="130"/>
      <c r="C56" s="3"/>
      <c r="D56" s="3"/>
      <c r="E56" s="129"/>
      <c r="F56" s="129"/>
      <c r="G56" s="129"/>
      <c r="H56" s="129"/>
      <c r="I56" s="129"/>
      <c r="J56" s="129"/>
      <c r="K56" s="129"/>
      <c r="L56" s="129"/>
      <c r="M56" s="129"/>
      <c r="N56" s="129"/>
      <c r="O56" s="129"/>
      <c r="P56" s="129"/>
      <c r="Q56" s="129"/>
      <c r="R56" s="129"/>
      <c r="S56" s="129"/>
    </row>
    <row r="57" spans="1:19" ht="39" customHeight="1">
      <c r="A57" s="129"/>
      <c r="B57" s="306" t="s">
        <v>101</v>
      </c>
      <c r="C57" s="307"/>
      <c r="D57" s="307"/>
      <c r="E57" s="307"/>
      <c r="F57" s="307"/>
      <c r="G57" s="307"/>
      <c r="H57" s="307"/>
      <c r="I57" s="307"/>
      <c r="J57" s="307"/>
      <c r="K57" s="307"/>
      <c r="L57" s="307"/>
      <c r="M57" s="307"/>
      <c r="N57" s="307"/>
      <c r="O57" s="307"/>
      <c r="P57" s="307"/>
      <c r="Q57" s="307"/>
      <c r="R57" s="307"/>
      <c r="S57" s="129"/>
    </row>
    <row r="58" spans="1:19" ht="29.25" customHeight="1">
      <c r="A58" s="129"/>
      <c r="B58" s="171"/>
      <c r="C58" s="171"/>
      <c r="D58" s="171"/>
      <c r="E58" s="174"/>
      <c r="F58" s="174"/>
      <c r="G58" s="129"/>
      <c r="H58" s="302" t="s">
        <v>153</v>
      </c>
      <c r="I58" s="303"/>
      <c r="J58" s="304"/>
      <c r="K58" s="174"/>
      <c r="L58" s="302" t="s">
        <v>149</v>
      </c>
      <c r="M58" s="303"/>
      <c r="N58" s="304"/>
      <c r="O58" s="148"/>
      <c r="P58" s="131"/>
      <c r="Q58" s="129"/>
      <c r="R58" s="175" t="s">
        <v>23</v>
      </c>
      <c r="S58" s="129"/>
    </row>
    <row r="59" spans="1:19" ht="4.5" customHeight="1">
      <c r="A59" s="129"/>
      <c r="B59" s="171"/>
      <c r="C59" s="171"/>
      <c r="D59" s="171"/>
      <c r="E59" s="174"/>
      <c r="F59" s="174"/>
      <c r="G59" s="129"/>
      <c r="H59" s="76"/>
      <c r="I59" s="131"/>
      <c r="K59" s="129"/>
      <c r="M59" s="129"/>
      <c r="N59" s="76"/>
      <c r="O59" s="129"/>
      <c r="P59" s="131"/>
      <c r="Q59" s="129"/>
      <c r="R59" s="152"/>
      <c r="S59" s="129"/>
    </row>
    <row r="60" spans="1:19" ht="19.5" customHeight="1">
      <c r="A60" s="129"/>
      <c r="B60" s="268" t="s">
        <v>177</v>
      </c>
      <c r="C60" s="295"/>
      <c r="D60" s="295"/>
      <c r="E60" s="295"/>
      <c r="F60" s="269"/>
      <c r="G60" s="33"/>
      <c r="H60" s="296"/>
      <c r="I60" s="297"/>
      <c r="J60" s="298"/>
      <c r="K60" s="33"/>
      <c r="L60" s="299"/>
      <c r="M60" s="300"/>
      <c r="N60" s="301"/>
      <c r="O60" s="33"/>
      <c r="P60" s="131"/>
      <c r="Q60" s="129"/>
      <c r="R60" s="81">
        <f>H60*L60</f>
        <v>0</v>
      </c>
      <c r="S60" s="129"/>
    </row>
    <row r="61" spans="1:19" ht="4.5" customHeight="1">
      <c r="A61" s="129"/>
      <c r="B61" s="172"/>
      <c r="C61" s="172"/>
      <c r="D61" s="172"/>
      <c r="E61" s="173"/>
      <c r="F61" s="173"/>
      <c r="G61" s="129"/>
      <c r="H61" s="76"/>
      <c r="I61" s="131"/>
      <c r="K61" s="129"/>
      <c r="M61" s="129"/>
      <c r="N61" s="76"/>
      <c r="O61" s="129"/>
      <c r="P61" s="131"/>
      <c r="Q61" s="129"/>
      <c r="R61" s="152"/>
      <c r="S61" s="129"/>
    </row>
    <row r="62" spans="1:19" ht="19.5" customHeight="1">
      <c r="A62" s="129"/>
      <c r="B62" s="268" t="s">
        <v>24</v>
      </c>
      <c r="C62" s="295"/>
      <c r="D62" s="295"/>
      <c r="E62" s="295"/>
      <c r="F62" s="269"/>
      <c r="G62" s="33"/>
      <c r="H62" s="296"/>
      <c r="I62" s="297"/>
      <c r="J62" s="298"/>
      <c r="K62" s="33"/>
      <c r="L62" s="299"/>
      <c r="M62" s="300"/>
      <c r="N62" s="301"/>
      <c r="O62" s="33"/>
      <c r="P62" s="131"/>
      <c r="Q62" s="129"/>
      <c r="R62" s="81">
        <f>H62*L62</f>
        <v>0</v>
      </c>
      <c r="S62" s="129"/>
    </row>
    <row r="63" spans="1:19" ht="4.5" customHeight="1">
      <c r="A63" s="129"/>
      <c r="B63" s="172"/>
      <c r="C63" s="172"/>
      <c r="D63" s="172"/>
      <c r="E63" s="173"/>
      <c r="F63" s="173"/>
      <c r="G63" s="129"/>
      <c r="H63" s="76"/>
      <c r="I63" s="131"/>
      <c r="K63" s="129"/>
      <c r="M63" s="129"/>
      <c r="N63" s="76"/>
      <c r="O63" s="129"/>
      <c r="P63" s="131"/>
      <c r="Q63" s="129"/>
      <c r="R63" s="152"/>
      <c r="S63" s="129"/>
    </row>
    <row r="64" spans="1:19" ht="19.5" customHeight="1">
      <c r="A64" s="129"/>
      <c r="B64" s="268" t="s">
        <v>25</v>
      </c>
      <c r="C64" s="295"/>
      <c r="D64" s="295"/>
      <c r="E64" s="295"/>
      <c r="F64" s="269"/>
      <c r="G64" s="33"/>
      <c r="H64" s="296"/>
      <c r="I64" s="297"/>
      <c r="J64" s="298"/>
      <c r="K64" s="33"/>
      <c r="L64" s="299"/>
      <c r="M64" s="300"/>
      <c r="N64" s="301"/>
      <c r="O64" s="33"/>
      <c r="P64" s="131"/>
      <c r="Q64" s="129"/>
      <c r="R64" s="81">
        <f>H64*L64</f>
        <v>0</v>
      </c>
      <c r="S64" s="129"/>
    </row>
    <row r="65" spans="1:19" ht="4.5" customHeight="1">
      <c r="A65" s="129"/>
      <c r="B65" s="172"/>
      <c r="C65" s="172"/>
      <c r="D65" s="172"/>
      <c r="E65" s="173"/>
      <c r="F65" s="173"/>
      <c r="G65" s="129"/>
      <c r="H65" s="76"/>
      <c r="I65" s="131"/>
      <c r="K65" s="129"/>
      <c r="M65" s="129"/>
      <c r="N65" s="76"/>
      <c r="O65" s="129"/>
      <c r="P65" s="131"/>
      <c r="Q65" s="129"/>
      <c r="R65" s="152"/>
      <c r="S65" s="129"/>
    </row>
    <row r="66" spans="1:19" ht="19.5" customHeight="1">
      <c r="A66" s="129"/>
      <c r="B66" s="268" t="s">
        <v>26</v>
      </c>
      <c r="C66" s="295"/>
      <c r="D66" s="295"/>
      <c r="E66" s="295"/>
      <c r="F66" s="269"/>
      <c r="G66" s="33"/>
      <c r="H66" s="296"/>
      <c r="I66" s="297"/>
      <c r="J66" s="298"/>
      <c r="K66" s="33"/>
      <c r="L66" s="299"/>
      <c r="M66" s="300"/>
      <c r="N66" s="301"/>
      <c r="O66" s="33"/>
      <c r="P66" s="131"/>
      <c r="Q66" s="129"/>
      <c r="R66" s="81">
        <f>H66*L66</f>
        <v>0</v>
      </c>
      <c r="S66" s="129"/>
    </row>
    <row r="67" spans="1:19" ht="4.5" customHeight="1">
      <c r="A67" s="129"/>
      <c r="B67" s="172"/>
      <c r="C67" s="172"/>
      <c r="D67" s="172"/>
      <c r="E67" s="173"/>
      <c r="F67" s="173"/>
      <c r="G67" s="129"/>
      <c r="H67" s="76"/>
      <c r="I67" s="131"/>
      <c r="K67" s="129"/>
      <c r="M67" s="129"/>
      <c r="N67" s="76"/>
      <c r="O67" s="129"/>
      <c r="P67" s="131"/>
      <c r="Q67" s="129"/>
      <c r="R67" s="152"/>
      <c r="S67" s="129"/>
    </row>
    <row r="68" spans="1:19" ht="19.5" customHeight="1">
      <c r="A68" s="129"/>
      <c r="B68" s="268" t="s">
        <v>27</v>
      </c>
      <c r="C68" s="295"/>
      <c r="D68" s="295"/>
      <c r="E68" s="295"/>
      <c r="F68" s="269"/>
      <c r="G68" s="33"/>
      <c r="H68" s="296"/>
      <c r="I68" s="297"/>
      <c r="J68" s="298"/>
      <c r="K68" s="33"/>
      <c r="L68" s="299"/>
      <c r="M68" s="300"/>
      <c r="N68" s="301"/>
      <c r="O68" s="33"/>
      <c r="P68" s="131"/>
      <c r="Q68" s="129"/>
      <c r="R68" s="81">
        <f>H68*L68</f>
        <v>0</v>
      </c>
      <c r="S68" s="129"/>
    </row>
    <row r="69" spans="1:19" ht="4.5" customHeight="1">
      <c r="A69" s="129"/>
      <c r="B69" s="172"/>
      <c r="C69" s="172"/>
      <c r="D69" s="172"/>
      <c r="E69" s="173"/>
      <c r="F69" s="173"/>
      <c r="G69" s="129"/>
      <c r="H69" s="76"/>
      <c r="I69" s="131"/>
      <c r="K69" s="129"/>
      <c r="M69" s="129"/>
      <c r="N69" s="76"/>
      <c r="O69" s="129"/>
      <c r="P69" s="131"/>
      <c r="Q69" s="129"/>
      <c r="R69" s="152"/>
      <c r="S69" s="129"/>
    </row>
    <row r="70" spans="1:19" ht="19.5" customHeight="1">
      <c r="A70" s="129"/>
      <c r="B70" s="268" t="s">
        <v>178</v>
      </c>
      <c r="C70" s="295"/>
      <c r="D70" s="295"/>
      <c r="E70" s="295"/>
      <c r="F70" s="269"/>
      <c r="G70" s="33"/>
      <c r="H70" s="296"/>
      <c r="I70" s="297"/>
      <c r="J70" s="298"/>
      <c r="K70" s="33"/>
      <c r="L70" s="299"/>
      <c r="M70" s="300"/>
      <c r="N70" s="301"/>
      <c r="O70" s="33"/>
      <c r="P70" s="131"/>
      <c r="Q70" s="129"/>
      <c r="R70" s="81">
        <f>H70*L70</f>
        <v>0</v>
      </c>
      <c r="S70" s="129"/>
    </row>
    <row r="71" spans="1:19" ht="4.5" customHeight="1">
      <c r="A71" s="129"/>
      <c r="B71" s="172"/>
      <c r="C71" s="172"/>
      <c r="D71" s="172"/>
      <c r="E71" s="173"/>
      <c r="F71" s="173"/>
      <c r="G71" s="129"/>
      <c r="H71" s="76"/>
      <c r="I71" s="131"/>
      <c r="K71" s="129"/>
      <c r="M71" s="129"/>
      <c r="N71" s="76"/>
      <c r="O71" s="129"/>
      <c r="P71" s="131"/>
      <c r="Q71" s="129"/>
      <c r="R71" s="152"/>
      <c r="S71" s="129"/>
    </row>
    <row r="72" spans="1:19" ht="19.5" customHeight="1">
      <c r="A72" s="129"/>
      <c r="B72" s="268" t="s">
        <v>102</v>
      </c>
      <c r="C72" s="295"/>
      <c r="D72" s="295"/>
      <c r="E72" s="295"/>
      <c r="F72" s="269"/>
      <c r="G72" s="33"/>
      <c r="H72" s="296"/>
      <c r="I72" s="297"/>
      <c r="J72" s="298"/>
      <c r="K72" s="33"/>
      <c r="L72" s="299"/>
      <c r="M72" s="300"/>
      <c r="N72" s="301"/>
      <c r="O72" s="33"/>
      <c r="P72" s="131"/>
      <c r="Q72" s="129"/>
      <c r="R72" s="81">
        <f>H72*L72</f>
        <v>0</v>
      </c>
      <c r="S72" s="129"/>
    </row>
    <row r="73" spans="1:19" ht="4.5" customHeight="1">
      <c r="A73" s="129"/>
      <c r="B73" s="172"/>
      <c r="C73" s="172"/>
      <c r="D73" s="172"/>
      <c r="E73" s="173"/>
      <c r="F73" s="173"/>
      <c r="G73" s="129"/>
      <c r="H73" s="76"/>
      <c r="I73" s="131"/>
      <c r="K73" s="129"/>
      <c r="M73" s="129"/>
      <c r="N73" s="76"/>
      <c r="O73" s="129"/>
      <c r="P73" s="131"/>
      <c r="Q73" s="129"/>
      <c r="R73" s="152"/>
      <c r="S73" s="129"/>
    </row>
    <row r="74" spans="1:19" ht="19.5" customHeight="1">
      <c r="A74" s="129"/>
      <c r="B74" s="268" t="s">
        <v>29</v>
      </c>
      <c r="C74" s="295"/>
      <c r="D74" s="295"/>
      <c r="E74" s="295"/>
      <c r="F74" s="269"/>
      <c r="G74" s="33"/>
      <c r="H74" s="296"/>
      <c r="I74" s="297"/>
      <c r="J74" s="298"/>
      <c r="K74" s="33"/>
      <c r="L74" s="299"/>
      <c r="M74" s="300"/>
      <c r="N74" s="301"/>
      <c r="O74" s="33"/>
      <c r="P74" s="131"/>
      <c r="Q74" s="129"/>
      <c r="R74" s="81">
        <f>H74*L74</f>
        <v>0</v>
      </c>
      <c r="S74" s="129"/>
    </row>
    <row r="75" spans="1:19" ht="4.5" customHeight="1">
      <c r="A75" s="129"/>
      <c r="B75" s="172"/>
      <c r="C75" s="172"/>
      <c r="D75" s="172"/>
      <c r="E75" s="173"/>
      <c r="F75" s="173"/>
      <c r="G75" s="129"/>
      <c r="H75" s="76"/>
      <c r="I75" s="131"/>
      <c r="K75" s="129"/>
      <c r="M75" s="129"/>
      <c r="N75" s="76"/>
      <c r="O75" s="129"/>
      <c r="P75" s="131"/>
      <c r="Q75" s="129"/>
      <c r="R75" s="152"/>
      <c r="S75" s="129"/>
    </row>
    <row r="76" spans="1:19" ht="19.5" customHeight="1">
      <c r="A76" s="129"/>
      <c r="B76" s="268" t="s">
        <v>30</v>
      </c>
      <c r="C76" s="295"/>
      <c r="D76" s="295"/>
      <c r="E76" s="295"/>
      <c r="F76" s="269"/>
      <c r="G76" s="33"/>
      <c r="H76" s="296"/>
      <c r="I76" s="297"/>
      <c r="J76" s="298"/>
      <c r="K76" s="33"/>
      <c r="L76" s="299"/>
      <c r="M76" s="300"/>
      <c r="N76" s="301"/>
      <c r="O76" s="33"/>
      <c r="P76" s="131"/>
      <c r="Q76" s="129"/>
      <c r="R76" s="81">
        <f>H76*L76</f>
        <v>0</v>
      </c>
      <c r="S76" s="129"/>
    </row>
    <row r="77" spans="1:19" ht="4.5" customHeight="1">
      <c r="A77" s="129"/>
      <c r="B77" s="172"/>
      <c r="C77" s="172"/>
      <c r="D77" s="172"/>
      <c r="E77" s="173"/>
      <c r="F77" s="173"/>
      <c r="G77" s="129"/>
      <c r="H77" s="129"/>
      <c r="I77" s="129"/>
      <c r="J77" s="129"/>
      <c r="K77" s="129"/>
      <c r="L77" s="129"/>
      <c r="M77" s="129"/>
      <c r="N77" s="136"/>
      <c r="O77" s="129"/>
      <c r="P77" s="129"/>
      <c r="Q77" s="129"/>
      <c r="R77" s="147"/>
      <c r="S77" s="129"/>
    </row>
    <row r="78" spans="1:19" ht="19.5" customHeight="1">
      <c r="A78" s="129"/>
      <c r="B78" s="268" t="s">
        <v>31</v>
      </c>
      <c r="C78" s="295"/>
      <c r="D78" s="295"/>
      <c r="E78" s="295"/>
      <c r="F78" s="295"/>
      <c r="G78" s="305"/>
      <c r="H78" s="305"/>
      <c r="I78" s="305"/>
      <c r="J78" s="305"/>
      <c r="K78" s="305"/>
      <c r="L78" s="305"/>
      <c r="M78" s="305"/>
      <c r="N78" s="305"/>
      <c r="O78" s="305"/>
      <c r="P78" s="305"/>
      <c r="Q78" s="38"/>
      <c r="R78" s="75">
        <f>SUM(R60:R76)</f>
        <v>0</v>
      </c>
      <c r="S78" s="129"/>
    </row>
    <row r="79" spans="1:19" ht="9.75" customHeight="1">
      <c r="A79" s="129"/>
      <c r="B79" s="3"/>
      <c r="C79" s="3"/>
      <c r="D79" s="3"/>
      <c r="E79" s="129"/>
      <c r="F79" s="129"/>
      <c r="G79" s="129"/>
      <c r="H79" s="129"/>
      <c r="I79" s="129"/>
      <c r="J79" s="129"/>
      <c r="K79" s="129"/>
      <c r="L79" s="129"/>
      <c r="M79" s="129"/>
      <c r="N79" s="129"/>
      <c r="O79" s="129"/>
      <c r="P79" s="129"/>
      <c r="Q79" s="129"/>
      <c r="R79" s="129"/>
      <c r="S79" s="129"/>
    </row>
    <row r="80" spans="1:19" ht="21" customHeight="1">
      <c r="A80" s="226"/>
      <c r="B80" s="308" t="s">
        <v>32</v>
      </c>
      <c r="C80" s="309"/>
      <c r="D80" s="309"/>
      <c r="E80" s="227"/>
      <c r="F80" s="227"/>
      <c r="G80" s="227"/>
      <c r="H80" s="227"/>
      <c r="I80" s="227"/>
      <c r="J80" s="227"/>
      <c r="K80" s="227"/>
      <c r="L80" s="227"/>
      <c r="M80" s="227"/>
      <c r="N80" s="227"/>
      <c r="O80" s="227"/>
      <c r="P80" s="227"/>
      <c r="Q80" s="227"/>
      <c r="R80" s="226"/>
      <c r="S80" s="226"/>
    </row>
    <row r="81" spans="1:19" ht="7.5" customHeight="1">
      <c r="A81" s="129"/>
      <c r="B81" s="139"/>
      <c r="C81" s="140"/>
      <c r="D81" s="140"/>
      <c r="E81" s="141"/>
      <c r="F81" s="141"/>
      <c r="G81" s="129"/>
      <c r="H81" s="129"/>
      <c r="I81" s="129"/>
      <c r="J81" s="129"/>
      <c r="K81" s="129"/>
      <c r="L81" s="129"/>
      <c r="M81" s="129"/>
      <c r="N81" s="129"/>
      <c r="O81" s="129"/>
      <c r="P81" s="129"/>
      <c r="Q81" s="129"/>
      <c r="R81" s="129"/>
      <c r="S81" s="129"/>
    </row>
    <row r="82" spans="1:19" ht="19.5" customHeight="1">
      <c r="A82" s="129"/>
      <c r="B82" s="312" t="s">
        <v>9</v>
      </c>
      <c r="C82" s="305"/>
      <c r="D82" s="305"/>
      <c r="E82" s="305"/>
      <c r="F82" s="305"/>
      <c r="G82" s="305"/>
      <c r="H82" s="305"/>
      <c r="I82" s="305"/>
      <c r="J82" s="305"/>
      <c r="K82" s="305"/>
      <c r="L82" s="305"/>
      <c r="M82" s="305"/>
      <c r="N82" s="305"/>
      <c r="O82" s="305"/>
      <c r="P82" s="305"/>
      <c r="Q82" s="38"/>
      <c r="R82" s="75">
        <f>R39</f>
        <v>0</v>
      </c>
      <c r="S82" s="129"/>
    </row>
    <row r="83" spans="1:19" ht="4.5" customHeight="1">
      <c r="A83" s="129"/>
      <c r="B83" s="20"/>
      <c r="C83" s="20"/>
      <c r="D83" s="20"/>
      <c r="E83" s="138"/>
      <c r="F83" s="138"/>
      <c r="G83" s="129"/>
      <c r="H83" s="129"/>
      <c r="I83" s="129"/>
      <c r="J83" s="129"/>
      <c r="K83" s="129"/>
      <c r="L83" s="129"/>
      <c r="M83" s="129"/>
      <c r="N83" s="136"/>
      <c r="O83" s="129"/>
      <c r="P83" s="129"/>
      <c r="Q83" s="129"/>
      <c r="R83" s="156"/>
      <c r="S83" s="129"/>
    </row>
    <row r="84" spans="1:19" ht="19.5" customHeight="1">
      <c r="A84" s="129"/>
      <c r="B84" s="312" t="s">
        <v>33</v>
      </c>
      <c r="C84" s="305"/>
      <c r="D84" s="305"/>
      <c r="E84" s="305"/>
      <c r="F84" s="305"/>
      <c r="G84" s="305"/>
      <c r="H84" s="305"/>
      <c r="I84" s="305"/>
      <c r="J84" s="305"/>
      <c r="K84" s="305"/>
      <c r="L84" s="305"/>
      <c r="M84" s="305"/>
      <c r="N84" s="305"/>
      <c r="O84" s="305"/>
      <c r="P84" s="305"/>
      <c r="Q84" s="38"/>
      <c r="R84" s="75">
        <f>R53</f>
        <v>0</v>
      </c>
      <c r="S84" s="129"/>
    </row>
    <row r="85" spans="1:19" ht="4.5" customHeight="1">
      <c r="A85" s="129"/>
      <c r="B85" s="20"/>
      <c r="C85" s="20"/>
      <c r="D85" s="20"/>
      <c r="E85" s="138"/>
      <c r="F85" s="138"/>
      <c r="G85" s="129"/>
      <c r="H85" s="129"/>
      <c r="I85" s="129"/>
      <c r="J85" s="129"/>
      <c r="K85" s="129"/>
      <c r="L85" s="129"/>
      <c r="M85" s="129"/>
      <c r="N85" s="136"/>
      <c r="O85" s="129"/>
      <c r="P85" s="129"/>
      <c r="Q85" s="129"/>
      <c r="R85" s="156"/>
      <c r="S85" s="129"/>
    </row>
    <row r="86" spans="1:19" ht="19.5" customHeight="1">
      <c r="A86" s="129"/>
      <c r="B86" s="312" t="s">
        <v>31</v>
      </c>
      <c r="C86" s="305"/>
      <c r="D86" s="305"/>
      <c r="E86" s="305"/>
      <c r="F86" s="305"/>
      <c r="G86" s="39"/>
      <c r="H86" s="305"/>
      <c r="I86" s="305"/>
      <c r="J86" s="305"/>
      <c r="K86" s="305"/>
      <c r="L86" s="305"/>
      <c r="M86" s="305"/>
      <c r="N86" s="305"/>
      <c r="O86" s="305"/>
      <c r="P86" s="305"/>
      <c r="Q86" s="305"/>
      <c r="R86" s="75">
        <f>R78</f>
        <v>0</v>
      </c>
      <c r="S86" s="129"/>
    </row>
    <row r="87" spans="1:19" ht="18.75" customHeight="1">
      <c r="A87" s="129"/>
      <c r="B87" s="20"/>
      <c r="C87" s="20"/>
      <c r="D87" s="20"/>
      <c r="E87" s="138"/>
      <c r="F87" s="138"/>
      <c r="G87" s="129"/>
      <c r="H87" s="129"/>
      <c r="I87" s="129"/>
      <c r="J87" s="129"/>
      <c r="K87" s="129"/>
      <c r="L87" s="129"/>
      <c r="M87" s="129"/>
      <c r="N87" s="136"/>
      <c r="O87" s="129"/>
      <c r="P87" s="129"/>
      <c r="Q87" s="129"/>
      <c r="R87" s="157"/>
      <c r="S87" s="129"/>
    </row>
    <row r="88" spans="1:19" ht="19.5" customHeight="1">
      <c r="A88" s="129"/>
      <c r="B88" s="312" t="s">
        <v>159</v>
      </c>
      <c r="C88" s="305"/>
      <c r="D88" s="305"/>
      <c r="E88" s="305"/>
      <c r="F88" s="305"/>
      <c r="G88" s="305"/>
      <c r="H88" s="305"/>
      <c r="I88" s="305"/>
      <c r="J88" s="305"/>
      <c r="K88" s="305"/>
      <c r="L88" s="305"/>
      <c r="M88" s="305"/>
      <c r="N88" s="305"/>
      <c r="O88" s="305"/>
      <c r="P88" s="305"/>
      <c r="Q88" s="38"/>
      <c r="R88" s="75">
        <f>SUM(R82:R86)</f>
        <v>0</v>
      </c>
      <c r="S88" s="129"/>
    </row>
    <row r="89" spans="1:19" ht="4.5" customHeight="1">
      <c r="A89" s="129"/>
      <c r="B89" s="20"/>
      <c r="C89" s="20"/>
      <c r="D89" s="20"/>
      <c r="E89" s="138"/>
      <c r="F89" s="138"/>
      <c r="G89" s="129"/>
      <c r="H89" s="129"/>
      <c r="I89" s="129"/>
      <c r="J89" s="129"/>
      <c r="K89" s="129"/>
      <c r="L89" s="129"/>
      <c r="M89" s="129"/>
      <c r="N89" s="136"/>
      <c r="O89" s="129"/>
      <c r="P89" s="129"/>
      <c r="Q89" s="129"/>
      <c r="R89" s="149"/>
      <c r="S89" s="129"/>
    </row>
    <row r="90" spans="1:19" ht="15.75" customHeight="1">
      <c r="A90" s="150"/>
      <c r="B90" s="150"/>
      <c r="C90" s="150"/>
      <c r="D90" s="150"/>
      <c r="E90" s="150"/>
      <c r="F90" s="150"/>
      <c r="G90" s="150"/>
      <c r="H90" s="150"/>
      <c r="I90" s="150"/>
      <c r="J90" s="150"/>
      <c r="K90" s="150"/>
      <c r="L90" s="150"/>
      <c r="M90" s="150"/>
      <c r="N90" s="150"/>
      <c r="O90" s="150"/>
      <c r="P90" s="150"/>
      <c r="Q90" s="150"/>
      <c r="R90" s="150"/>
      <c r="S90" s="150"/>
    </row>
    <row r="91" spans="1:19" ht="15" customHeight="1">
      <c r="A91" s="267" t="s">
        <v>198</v>
      </c>
      <c r="B91" s="267"/>
      <c r="C91" s="267"/>
      <c r="D91" s="267"/>
      <c r="E91" s="267"/>
      <c r="F91" s="267"/>
      <c r="G91" s="267"/>
      <c r="H91" s="267"/>
      <c r="I91" s="267"/>
      <c r="J91" s="267"/>
      <c r="K91" s="267"/>
      <c r="L91" s="267"/>
      <c r="M91" s="267"/>
      <c r="N91" s="267"/>
      <c r="O91" s="267"/>
      <c r="P91" s="267"/>
      <c r="Q91" s="267"/>
      <c r="R91" s="267"/>
      <c r="S91" s="267"/>
    </row>
    <row r="92" spans="1:19" ht="14.25">
      <c r="A92" s="267"/>
      <c r="B92" s="267"/>
      <c r="C92" s="267"/>
      <c r="D92" s="267"/>
      <c r="E92" s="267"/>
      <c r="F92" s="267"/>
      <c r="G92" s="267"/>
      <c r="H92" s="267"/>
      <c r="I92" s="267"/>
      <c r="J92" s="267"/>
      <c r="K92" s="267"/>
      <c r="L92" s="267"/>
      <c r="M92" s="267"/>
      <c r="N92" s="267"/>
      <c r="O92" s="267"/>
      <c r="P92" s="267"/>
      <c r="Q92" s="267"/>
      <c r="R92" s="267"/>
      <c r="S92" s="267"/>
    </row>
    <row r="93" spans="1:19" ht="14.25">
      <c r="A93" s="267"/>
      <c r="B93" s="267"/>
      <c r="C93" s="267"/>
      <c r="D93" s="267"/>
      <c r="E93" s="267"/>
      <c r="F93" s="267"/>
      <c r="G93" s="267"/>
      <c r="H93" s="267"/>
      <c r="I93" s="267"/>
      <c r="J93" s="267"/>
      <c r="K93" s="267"/>
      <c r="L93" s="267"/>
      <c r="M93" s="267"/>
      <c r="N93" s="267"/>
      <c r="O93" s="267"/>
      <c r="P93" s="267"/>
      <c r="Q93" s="267"/>
      <c r="R93" s="267"/>
      <c r="S93" s="267"/>
    </row>
    <row r="94" s="111" customFormat="1" ht="14.25"/>
    <row r="95" s="111" customFormat="1" ht="14.25"/>
    <row r="96" s="111" customFormat="1" ht="14.25"/>
    <row r="97" s="111" customFormat="1" ht="14.25"/>
    <row r="98" s="111" customFormat="1" ht="14.25"/>
    <row r="99" s="111" customFormat="1" ht="14.25"/>
    <row r="100" s="111" customFormat="1" ht="29.25" customHeight="1"/>
    <row r="101" spans="2:6" s="111" customFormat="1" ht="16.5" customHeight="1" hidden="1">
      <c r="B101" s="119" t="s">
        <v>108</v>
      </c>
      <c r="F101" s="127" t="s">
        <v>115</v>
      </c>
    </row>
    <row r="102" spans="2:6" s="111" customFormat="1" ht="19.5" customHeight="1" hidden="1">
      <c r="B102" s="119" t="s">
        <v>109</v>
      </c>
      <c r="F102" s="127" t="s">
        <v>116</v>
      </c>
    </row>
    <row r="103" s="111" customFormat="1" ht="16.5" customHeight="1" hidden="1">
      <c r="B103" s="119" t="s">
        <v>110</v>
      </c>
    </row>
    <row r="104" s="111" customFormat="1" ht="15" customHeight="1" hidden="1">
      <c r="B104" s="119" t="s">
        <v>111</v>
      </c>
    </row>
    <row r="105" ht="13.5" customHeight="1" hidden="1">
      <c r="B105" s="34" t="s">
        <v>112</v>
      </c>
    </row>
    <row r="106" ht="12" customHeight="1" hidden="1">
      <c r="B106" s="34" t="s">
        <v>113</v>
      </c>
    </row>
    <row r="107" ht="19.5" customHeight="1" hidden="1">
      <c r="B107" s="34" t="s">
        <v>12</v>
      </c>
    </row>
    <row r="108" ht="17.25" customHeight="1">
      <c r="B108" s="34"/>
    </row>
    <row r="109" ht="13.5" customHeight="1"/>
  </sheetData>
  <sheetProtection password="DBAD" sheet="1" selectLockedCells="1"/>
  <mergeCells count="62">
    <mergeCell ref="G88:K88"/>
    <mergeCell ref="B68:F68"/>
    <mergeCell ref="B78:F78"/>
    <mergeCell ref="B80:D80"/>
    <mergeCell ref="B82:F82"/>
    <mergeCell ref="L78:P78"/>
    <mergeCell ref="L84:P84"/>
    <mergeCell ref="G82:K82"/>
    <mergeCell ref="L88:P88"/>
    <mergeCell ref="B84:F84"/>
    <mergeCell ref="B49:F49"/>
    <mergeCell ref="B62:F62"/>
    <mergeCell ref="B64:F64"/>
    <mergeCell ref="B66:F66"/>
    <mergeCell ref="B51:F51"/>
    <mergeCell ref="B55:D55"/>
    <mergeCell ref="B70:F70"/>
    <mergeCell ref="B72:F72"/>
    <mergeCell ref="B74:F74"/>
    <mergeCell ref="B76:F76"/>
    <mergeCell ref="G84:K84"/>
    <mergeCell ref="G78:K78"/>
    <mergeCell ref="B26:D26"/>
    <mergeCell ref="B27:R27"/>
    <mergeCell ref="A91:S93"/>
    <mergeCell ref="B86:F86"/>
    <mergeCell ref="B88:F88"/>
    <mergeCell ref="H86:L86"/>
    <mergeCell ref="M86:Q86"/>
    <mergeCell ref="B53:F53"/>
    <mergeCell ref="G53:K53"/>
    <mergeCell ref="L53:P53"/>
    <mergeCell ref="H66:J66"/>
    <mergeCell ref="H68:J68"/>
    <mergeCell ref="H70:J70"/>
    <mergeCell ref="L82:P82"/>
    <mergeCell ref="B57:R57"/>
    <mergeCell ref="B8:D8"/>
    <mergeCell ref="B47:F47"/>
    <mergeCell ref="B41:D41"/>
    <mergeCell ref="B43:F43"/>
    <mergeCell ref="B45:F45"/>
    <mergeCell ref="L76:N76"/>
    <mergeCell ref="H72:J72"/>
    <mergeCell ref="H74:J74"/>
    <mergeCell ref="H76:J76"/>
    <mergeCell ref="L58:N58"/>
    <mergeCell ref="L62:N62"/>
    <mergeCell ref="L64:N64"/>
    <mergeCell ref="L66:N66"/>
    <mergeCell ref="L68:N68"/>
    <mergeCell ref="L70:N70"/>
    <mergeCell ref="A1:S4"/>
    <mergeCell ref="N45:P45"/>
    <mergeCell ref="B60:F60"/>
    <mergeCell ref="H60:J60"/>
    <mergeCell ref="L60:N60"/>
    <mergeCell ref="L74:N74"/>
    <mergeCell ref="L72:N72"/>
    <mergeCell ref="H58:J58"/>
    <mergeCell ref="H62:J62"/>
    <mergeCell ref="H64:J64"/>
  </mergeCells>
  <dataValidations count="7">
    <dataValidation type="decimal" operator="greaterThanOrEqual" allowBlank="1" showInputMessage="1" showErrorMessage="1" error="Entry must be a dollar value" sqref="J43 N65 N75 H29:H35 N73 N63 N71 H59:H76 N69 N61 N67 N59">
      <formula1>0</formula1>
    </dataValidation>
    <dataValidation type="decimal" operator="greaterThanOrEqual" allowBlank="1" showInputMessage="1" showErrorMessage="1" error="Entry must be a number" sqref="H12:H22">
      <formula1>0</formula1>
    </dataValidation>
    <dataValidation type="whole" operator="greaterThanOrEqual" allowBlank="1" showInputMessage="1" showErrorMessage="1" error="Entry must be a number" sqref="D29:D35">
      <formula1>0</formula1>
    </dataValidation>
    <dataValidation type="custom" allowBlank="1" showInputMessage="1" showErrorMessage="1" prompt="Economic Survey data (Cost per cow x no of cows milked)&#10;" sqref="P43">
      <formula1>0</formula1>
    </dataValidation>
    <dataValidation type="list" allowBlank="1" showInputMessage="1" showErrorMessage="1" error="Please select position from drop down menu" sqref="D12 D14 D16 D18 D20 D22">
      <formula1>$B$101:$B$106</formula1>
    </dataValidation>
    <dataValidation allowBlank="1" showInputMessage="1" showErrorMessage="1" prompt="This should be available from previous years." sqref="R45"/>
    <dataValidation type="decimal" operator="greaterThanOrEqual" allowBlank="1" showInputMessage="1" showErrorMessage="1" error="Entry must be a percentage" sqref="L60:N60 L62:N62 L64:N64 L66:N66 L68:N68 L70:N70 L72:N72 L74:N74 L76:N76">
      <formula1>0</formula1>
    </dataValidation>
  </dataValidations>
  <printOptions horizontalCentered="1"/>
  <pageMargins left="0.11811023622047244" right="0.23622047244094488" top="0.23622047244094488" bottom="0.03937007874015748" header="0.31496062992125984" footer="0.31496062992125984"/>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GridLines="0" showRowColHeaders="0" view="pageLayout" showRuler="0" workbookViewId="0" topLeftCell="A4">
      <selection activeCell="D36" sqref="D36:E36"/>
    </sheetView>
  </sheetViews>
  <sheetFormatPr defaultColWidth="9.140625" defaultRowHeight="15"/>
  <cols>
    <col min="1" max="1" width="1.7109375" style="0" customWidth="1"/>
    <col min="2" max="2" width="44.8515625" style="0" customWidth="1"/>
    <col min="3" max="3" width="1.57421875" style="0" customWidth="1"/>
    <col min="4" max="4" width="22.00390625" style="0" customWidth="1"/>
    <col min="5" max="5" width="8.00390625" style="0" customWidth="1"/>
    <col min="6" max="6" width="19.421875" style="0" customWidth="1"/>
    <col min="7" max="7" width="2.28125" style="0" customWidth="1"/>
    <col min="8" max="8" width="27.8515625" style="0" customWidth="1"/>
    <col min="9" max="9" width="1.8515625" style="0" customWidth="1"/>
  </cols>
  <sheetData>
    <row r="1" spans="1:9" ht="14.25" customHeight="1">
      <c r="A1" s="279" t="s">
        <v>182</v>
      </c>
      <c r="B1" s="279"/>
      <c r="C1" s="279"/>
      <c r="D1" s="279"/>
      <c r="E1" s="279"/>
      <c r="F1" s="279"/>
      <c r="G1" s="279"/>
      <c r="H1" s="279"/>
      <c r="I1" s="279"/>
    </row>
    <row r="2" spans="1:9" ht="14.25" customHeight="1">
      <c r="A2" s="279"/>
      <c r="B2" s="279"/>
      <c r="C2" s="279"/>
      <c r="D2" s="279"/>
      <c r="E2" s="279"/>
      <c r="F2" s="279"/>
      <c r="G2" s="279"/>
      <c r="H2" s="279"/>
      <c r="I2" s="279"/>
    </row>
    <row r="3" spans="1:9" ht="54" customHeight="1">
      <c r="A3" s="279"/>
      <c r="B3" s="279"/>
      <c r="C3" s="279"/>
      <c r="D3" s="279"/>
      <c r="E3" s="279"/>
      <c r="F3" s="279"/>
      <c r="G3" s="279"/>
      <c r="H3" s="279"/>
      <c r="I3" s="279"/>
    </row>
    <row r="4" spans="1:9" ht="12.75" customHeight="1">
      <c r="A4" s="279"/>
      <c r="B4" s="279"/>
      <c r="C4" s="279"/>
      <c r="D4" s="279"/>
      <c r="E4" s="279"/>
      <c r="F4" s="279"/>
      <c r="G4" s="279"/>
      <c r="H4" s="279"/>
      <c r="I4" s="279"/>
    </row>
    <row r="5" spans="1:9" ht="19.5" customHeight="1">
      <c r="A5" s="1"/>
      <c r="B5" s="1"/>
      <c r="C5" s="1"/>
      <c r="D5" s="1"/>
      <c r="E5" s="1"/>
      <c r="F5" s="1"/>
      <c r="G5" s="1"/>
      <c r="H5" s="1"/>
      <c r="I5" s="1"/>
    </row>
    <row r="6" spans="1:11" ht="24.75" customHeight="1">
      <c r="A6" s="225"/>
      <c r="B6" s="214" t="s">
        <v>119</v>
      </c>
      <c r="C6" s="226"/>
      <c r="D6" s="226"/>
      <c r="E6" s="226"/>
      <c r="F6" s="225"/>
      <c r="G6" s="226"/>
      <c r="H6" s="226"/>
      <c r="I6" s="226"/>
      <c r="J6" s="111"/>
      <c r="K6" s="111"/>
    </row>
    <row r="7" spans="1:9" ht="19.5" customHeight="1">
      <c r="A7" s="1"/>
      <c r="B7" s="1"/>
      <c r="C7" s="1"/>
      <c r="D7" s="1"/>
      <c r="E7" s="1"/>
      <c r="F7" s="1"/>
      <c r="G7" s="1"/>
      <c r="H7" s="1"/>
      <c r="I7" s="1"/>
    </row>
    <row r="8" spans="1:9" ht="19.5" customHeight="1">
      <c r="A8" s="2"/>
      <c r="B8" s="265" t="s">
        <v>34</v>
      </c>
      <c r="C8" s="266"/>
      <c r="D8" s="93"/>
      <c r="E8" s="46" t="s">
        <v>35</v>
      </c>
      <c r="F8" s="16"/>
      <c r="G8" s="2"/>
      <c r="H8" s="2"/>
      <c r="I8" s="2"/>
    </row>
    <row r="9" spans="1:9" ht="9.75" customHeight="1">
      <c r="A9" s="2"/>
      <c r="B9" s="7"/>
      <c r="C9" s="7"/>
      <c r="D9" s="9"/>
      <c r="E9" s="2"/>
      <c r="F9" s="2"/>
      <c r="G9" s="2"/>
      <c r="H9" s="2"/>
      <c r="I9" s="2"/>
    </row>
    <row r="10" spans="1:9" ht="19.5" customHeight="1">
      <c r="A10" s="2"/>
      <c r="B10" s="265" t="s">
        <v>36</v>
      </c>
      <c r="C10" s="266"/>
      <c r="D10" s="93"/>
      <c r="E10" s="46" t="s">
        <v>35</v>
      </c>
      <c r="F10" s="191"/>
      <c r="G10" s="2"/>
      <c r="H10" s="2"/>
      <c r="I10" s="2"/>
    </row>
    <row r="11" spans="1:9" ht="9.75" customHeight="1">
      <c r="A11" s="2"/>
      <c r="B11" s="7"/>
      <c r="C11" s="7"/>
      <c r="D11" s="9"/>
      <c r="E11" s="2"/>
      <c r="F11" s="2"/>
      <c r="G11" s="2"/>
      <c r="H11" s="2"/>
      <c r="I11" s="2"/>
    </row>
    <row r="12" spans="1:9" ht="19.5" customHeight="1">
      <c r="A12" s="2"/>
      <c r="B12" s="265" t="s">
        <v>41</v>
      </c>
      <c r="C12" s="266"/>
      <c r="D12" s="176"/>
      <c r="E12" s="46" t="s">
        <v>35</v>
      </c>
      <c r="F12" s="191"/>
      <c r="G12" s="2"/>
      <c r="H12" s="2"/>
      <c r="I12" s="2"/>
    </row>
    <row r="13" spans="1:9" ht="34.5" customHeight="1">
      <c r="A13" s="2"/>
      <c r="B13" s="7"/>
      <c r="C13" s="7"/>
      <c r="D13" s="9"/>
      <c r="E13" s="2"/>
      <c r="F13" s="2"/>
      <c r="G13" s="2"/>
      <c r="H13" s="2"/>
      <c r="I13" s="2"/>
    </row>
    <row r="14" spans="1:9" ht="19.5" customHeight="1">
      <c r="A14" s="2"/>
      <c r="B14" s="265" t="s">
        <v>160</v>
      </c>
      <c r="C14" s="266"/>
      <c r="D14" s="94">
        <f>'Step 2 - Income'!D23-'Step 4 - Expenses'!$R$88</f>
        <v>0</v>
      </c>
      <c r="E14" s="2"/>
      <c r="F14" s="2"/>
      <c r="G14" s="2"/>
      <c r="H14" s="2"/>
      <c r="I14" s="2"/>
    </row>
    <row r="15" spans="1:9" ht="9.75" customHeight="1">
      <c r="A15" s="2"/>
      <c r="B15" s="3"/>
      <c r="C15" s="3"/>
      <c r="D15" s="5"/>
      <c r="E15" s="2"/>
      <c r="F15" s="2"/>
      <c r="G15" s="2"/>
      <c r="H15" s="2"/>
      <c r="I15" s="2"/>
    </row>
    <row r="16" spans="1:9" ht="9.75" customHeight="1">
      <c r="A16" s="2"/>
      <c r="B16" s="313" t="s">
        <v>42</v>
      </c>
      <c r="C16" s="314"/>
      <c r="D16" s="97"/>
      <c r="E16" s="2"/>
      <c r="F16" s="2"/>
      <c r="G16" s="2"/>
      <c r="H16" s="2"/>
      <c r="I16" s="2"/>
    </row>
    <row r="17" spans="1:9" ht="9.75" customHeight="1">
      <c r="A17" s="2"/>
      <c r="B17" s="3"/>
      <c r="C17" s="3"/>
      <c r="D17" s="5"/>
      <c r="E17" s="2"/>
      <c r="F17" s="2"/>
      <c r="G17" s="2"/>
      <c r="H17" s="2"/>
      <c r="I17" s="2"/>
    </row>
    <row r="18" spans="1:9" ht="19.5" customHeight="1">
      <c r="A18" s="2"/>
      <c r="B18" s="265" t="s">
        <v>43</v>
      </c>
      <c r="C18" s="266"/>
      <c r="D18" s="94">
        <f>IF(D14&lt;14000,D14*0.125,IF(D14&gt;70001,(D14-70000)*0.38+17339,IF(D14&lt;48000,(D14-14000)*0.21+1988,(D14-48000)*0.33+9705)))</f>
        <v>0</v>
      </c>
      <c r="E18" s="2"/>
      <c r="F18" s="2"/>
      <c r="G18" s="2"/>
      <c r="H18" s="2"/>
      <c r="I18" s="2"/>
    </row>
    <row r="19" spans="1:9" ht="9.75" customHeight="1">
      <c r="A19" s="2"/>
      <c r="B19" s="3"/>
      <c r="C19" s="3"/>
      <c r="D19" s="42"/>
      <c r="E19" s="2"/>
      <c r="F19" s="2"/>
      <c r="G19" s="2"/>
      <c r="H19" s="2"/>
      <c r="I19" s="2"/>
    </row>
    <row r="20" spans="1:9" ht="19.5" customHeight="1">
      <c r="A20" s="2"/>
      <c r="B20" s="265" t="s">
        <v>44</v>
      </c>
      <c r="C20" s="266"/>
      <c r="D20" s="94">
        <f>(D14*0.0397)</f>
        <v>0</v>
      </c>
      <c r="E20" s="2"/>
      <c r="F20" s="2"/>
      <c r="G20" s="2"/>
      <c r="H20" s="2"/>
      <c r="I20" s="2"/>
    </row>
    <row r="21" spans="1:9" ht="25.5" customHeight="1">
      <c r="A21" s="2"/>
      <c r="B21" s="7"/>
      <c r="C21" s="7"/>
      <c r="D21" s="9"/>
      <c r="E21" s="2"/>
      <c r="F21" s="2"/>
      <c r="G21" s="2"/>
      <c r="H21" s="2"/>
      <c r="I21" s="2"/>
    </row>
    <row r="22" spans="1:9" ht="19.5" customHeight="1">
      <c r="A22" s="2"/>
      <c r="B22" s="265" t="s">
        <v>154</v>
      </c>
      <c r="C22" s="266"/>
      <c r="D22" s="96">
        <f>D14-D18-D20</f>
        <v>0</v>
      </c>
      <c r="E22" s="2"/>
      <c r="F22" s="2"/>
      <c r="G22" s="2"/>
      <c r="H22" s="2"/>
      <c r="I22" s="2"/>
    </row>
    <row r="23" spans="1:9" ht="24" customHeight="1">
      <c r="A23" s="2"/>
      <c r="B23" s="3"/>
      <c r="C23" s="3"/>
      <c r="D23" s="42"/>
      <c r="E23" s="2"/>
      <c r="F23" s="2"/>
      <c r="G23" s="2"/>
      <c r="H23" s="2"/>
      <c r="I23" s="2"/>
    </row>
    <row r="24" spans="1:9" ht="19.5" customHeight="1">
      <c r="A24" s="2"/>
      <c r="B24" s="265" t="s">
        <v>147</v>
      </c>
      <c r="C24" s="266"/>
      <c r="D24" s="94">
        <f>IF(D8=0,0,IF(F8="week",D8*52,IF(F8="fortnight",D8*26,IF(F8="month",D8*12,IF(F8="year",D8)))))</f>
        <v>0</v>
      </c>
      <c r="E24" s="2"/>
      <c r="F24" s="2"/>
      <c r="G24" s="2"/>
      <c r="H24" s="2"/>
      <c r="I24" s="2"/>
    </row>
    <row r="25" spans="1:9" ht="9.75" customHeight="1">
      <c r="A25" s="2"/>
      <c r="B25" s="3"/>
      <c r="C25" s="3"/>
      <c r="D25" s="42"/>
      <c r="E25" s="2"/>
      <c r="F25" s="2"/>
      <c r="G25" s="2"/>
      <c r="H25" s="2"/>
      <c r="I25" s="2"/>
    </row>
    <row r="26" spans="1:9" ht="19.5" customHeight="1">
      <c r="A26" s="2"/>
      <c r="B26" s="265" t="s">
        <v>148</v>
      </c>
      <c r="C26" s="266"/>
      <c r="D26" s="94">
        <f>IF(D10=0,0,IF(F10="week",D10*52,IF(F10="fortnight",D10*26,IF(F10="month",D10*12,IF(F10="year",D10)))))</f>
        <v>0</v>
      </c>
      <c r="E26" s="2"/>
      <c r="F26" s="2"/>
      <c r="G26" s="2"/>
      <c r="H26" s="2"/>
      <c r="I26" s="2"/>
    </row>
    <row r="27" spans="1:9" ht="9.75" customHeight="1">
      <c r="A27" s="2"/>
      <c r="B27" s="3"/>
      <c r="C27" s="3"/>
      <c r="D27" s="42"/>
      <c r="E27" s="2"/>
      <c r="F27" s="2"/>
      <c r="G27" s="2"/>
      <c r="H27" s="2"/>
      <c r="I27" s="2"/>
    </row>
    <row r="28" spans="1:9" ht="19.5" customHeight="1">
      <c r="A28" s="2"/>
      <c r="B28" s="265" t="s">
        <v>155</v>
      </c>
      <c r="C28" s="266"/>
      <c r="D28" s="94">
        <f>IF(D12=0,0,IF(F12="week",D12*52,IF(F12="fortnight",D12*26,IF(F12="month",D12*12,IF(F12="year",D12)))))</f>
        <v>0</v>
      </c>
      <c r="E28" s="2"/>
      <c r="F28" s="2"/>
      <c r="G28" s="2"/>
      <c r="H28" s="2"/>
      <c r="I28" s="2"/>
    </row>
    <row r="29" spans="1:9" ht="36" customHeight="1">
      <c r="A29" s="2"/>
      <c r="B29" s="3"/>
      <c r="C29" s="3"/>
      <c r="D29" s="42"/>
      <c r="E29" s="2"/>
      <c r="F29" s="2"/>
      <c r="G29" s="2"/>
      <c r="H29" s="2"/>
      <c r="I29" s="2"/>
    </row>
    <row r="30" spans="1:9" ht="19.5" customHeight="1">
      <c r="A30" s="2"/>
      <c r="B30" s="265" t="s">
        <v>156</v>
      </c>
      <c r="C30" s="266"/>
      <c r="D30" s="95">
        <f>SUM(D22:D28)</f>
        <v>0</v>
      </c>
      <c r="E30" s="2"/>
      <c r="F30" s="2"/>
      <c r="G30" s="2"/>
      <c r="H30" s="2"/>
      <c r="I30" s="2"/>
    </row>
    <row r="31" spans="1:9" ht="2.25" customHeight="1">
      <c r="A31" s="25"/>
      <c r="B31" s="25"/>
      <c r="C31" s="25"/>
      <c r="D31" s="98"/>
      <c r="E31" s="25"/>
      <c r="F31" s="25"/>
      <c r="G31" s="25"/>
      <c r="H31" s="25"/>
      <c r="I31" s="25"/>
    </row>
    <row r="32" spans="1:9" ht="21.75" customHeight="1">
      <c r="A32" s="12"/>
      <c r="B32" s="12"/>
      <c r="C32" s="12"/>
      <c r="D32" s="12"/>
      <c r="E32" s="12"/>
      <c r="F32" s="12"/>
      <c r="G32" s="12"/>
      <c r="H32" s="12"/>
      <c r="I32" s="29"/>
    </row>
    <row r="33" spans="1:9" ht="15" customHeight="1">
      <c r="A33" s="267" t="s">
        <v>198</v>
      </c>
      <c r="B33" s="267"/>
      <c r="C33" s="267"/>
      <c r="D33" s="267"/>
      <c r="E33" s="267"/>
      <c r="F33" s="267"/>
      <c r="G33" s="267"/>
      <c r="H33" s="267"/>
      <c r="I33" s="267"/>
    </row>
    <row r="34" spans="1:9" ht="14.25">
      <c r="A34" s="267"/>
      <c r="B34" s="267"/>
      <c r="C34" s="267"/>
      <c r="D34" s="267"/>
      <c r="E34" s="267"/>
      <c r="F34" s="267"/>
      <c r="G34" s="267"/>
      <c r="H34" s="267"/>
      <c r="I34" s="267"/>
    </row>
    <row r="35" spans="1:9" ht="14.25">
      <c r="A35" s="267"/>
      <c r="B35" s="267"/>
      <c r="C35" s="267"/>
      <c r="D35" s="267"/>
      <c r="E35" s="267"/>
      <c r="F35" s="267"/>
      <c r="G35" s="267"/>
      <c r="H35" s="267"/>
      <c r="I35" s="267"/>
    </row>
    <row r="36" spans="1:9" ht="4.5" customHeight="1">
      <c r="A36" s="4"/>
      <c r="B36" s="4"/>
      <c r="C36" s="4"/>
      <c r="D36" s="272"/>
      <c r="E36" s="272"/>
      <c r="F36" s="4"/>
      <c r="G36" s="4"/>
      <c r="H36" s="4"/>
      <c r="I36" s="4"/>
    </row>
    <row r="37" spans="1:9" ht="14.25">
      <c r="A37" s="4"/>
      <c r="B37" s="4"/>
      <c r="C37" s="4"/>
      <c r="D37" s="4"/>
      <c r="E37" s="4"/>
      <c r="F37" s="4"/>
      <c r="G37" s="4"/>
      <c r="H37" s="4"/>
      <c r="I37" s="4"/>
    </row>
    <row r="38" spans="1:9" ht="14.25">
      <c r="A38" s="4"/>
      <c r="B38" s="4"/>
      <c r="C38" s="4"/>
      <c r="D38" s="4"/>
      <c r="E38" s="4"/>
      <c r="F38" s="4"/>
      <c r="G38" s="4"/>
      <c r="H38" s="4"/>
      <c r="I38" s="4"/>
    </row>
    <row r="39" spans="1:9" ht="14.25">
      <c r="A39" s="4"/>
      <c r="B39" s="4"/>
      <c r="C39" s="4"/>
      <c r="D39" s="4"/>
      <c r="E39" s="4"/>
      <c r="F39" s="4"/>
      <c r="G39" s="4"/>
      <c r="H39" s="4"/>
      <c r="I39" s="4"/>
    </row>
    <row r="40" spans="1:9" ht="14.25">
      <c r="A40" s="4"/>
      <c r="B40" s="4"/>
      <c r="C40" s="4"/>
      <c r="D40" s="4"/>
      <c r="E40" s="4"/>
      <c r="F40" s="4"/>
      <c r="G40" s="4"/>
      <c r="H40" s="4"/>
      <c r="I40" s="4"/>
    </row>
    <row r="41" spans="1:9" ht="14.25">
      <c r="A41" s="4"/>
      <c r="B41" s="4"/>
      <c r="C41" s="4"/>
      <c r="D41" s="4"/>
      <c r="E41" s="4"/>
      <c r="F41" s="4"/>
      <c r="G41" s="4"/>
      <c r="H41" s="4"/>
      <c r="I41" s="4"/>
    </row>
    <row r="42" spans="1:9" ht="14.25">
      <c r="A42" s="4"/>
      <c r="B42" s="4"/>
      <c r="C42" s="4"/>
      <c r="D42" s="4"/>
      <c r="E42" s="4"/>
      <c r="F42" s="4"/>
      <c r="G42" s="4"/>
      <c r="H42" s="4"/>
      <c r="I42" s="4"/>
    </row>
    <row r="43" spans="1:9" ht="14.25">
      <c r="A43" s="4"/>
      <c r="B43" s="4"/>
      <c r="C43" s="4"/>
      <c r="D43" s="4"/>
      <c r="E43" s="4"/>
      <c r="F43" s="4"/>
      <c r="G43" s="4"/>
      <c r="H43" s="4"/>
      <c r="I43" s="4"/>
    </row>
    <row r="44" spans="1:9" ht="14.25">
      <c r="A44" s="4"/>
      <c r="B44" s="4"/>
      <c r="C44" s="4"/>
      <c r="D44" s="4"/>
      <c r="E44" s="4"/>
      <c r="F44" s="4"/>
      <c r="G44" s="4"/>
      <c r="H44" s="4"/>
      <c r="I44" s="4"/>
    </row>
    <row r="46" ht="14.25">
      <c r="B46" s="47" t="s">
        <v>37</v>
      </c>
    </row>
    <row r="47" ht="14.25">
      <c r="B47" s="47" t="s">
        <v>38</v>
      </c>
    </row>
    <row r="48" ht="14.25">
      <c r="B48" s="47" t="s">
        <v>39</v>
      </c>
    </row>
    <row r="49" ht="14.25">
      <c r="B49" s="47" t="s">
        <v>40</v>
      </c>
    </row>
  </sheetData>
  <sheetProtection password="DBAD" sheet="1" selectLockedCells="1"/>
  <mergeCells count="15">
    <mergeCell ref="B16:C16"/>
    <mergeCell ref="B18:C18"/>
    <mergeCell ref="B20:C20"/>
    <mergeCell ref="B22:C22"/>
    <mergeCell ref="B24:C24"/>
    <mergeCell ref="B8:C8"/>
    <mergeCell ref="B10:C10"/>
    <mergeCell ref="B12:C12"/>
    <mergeCell ref="B14:C14"/>
    <mergeCell ref="A1:I4"/>
    <mergeCell ref="D36:E36"/>
    <mergeCell ref="A33:I35"/>
    <mergeCell ref="B26:C26"/>
    <mergeCell ref="B28:C28"/>
    <mergeCell ref="B30:C30"/>
  </mergeCells>
  <dataValidations count="2">
    <dataValidation type="decimal" operator="greaterThanOrEqual" allowBlank="1" showInputMessage="1" showErrorMessage="1" error="Entry must be a dollar value" sqref="D8:D12">
      <formula1>0</formula1>
    </dataValidation>
    <dataValidation type="list" allowBlank="1" showInputMessage="1" showErrorMessage="1" error="Please select entry from drop down menu" sqref="F8 F10 F12">
      <formula1>$B$46:$B$49</formula1>
    </dataValidation>
  </dataValidations>
  <printOptions horizontalCentered="1"/>
  <pageMargins left="0.16041666666666668" right="0.2755905511811024" top="0.1724910394265233" bottom="0.3937007874015748" header="0.31496062992125984" footer="0.31496062992125984"/>
  <pageSetup fitToHeight="1" fitToWidth="1" horizontalDpi="600" verticalDpi="600" orientation="portrait" paperSize="9"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Z115"/>
  <sheetViews>
    <sheetView showGridLines="0" showRowColHeaders="0" view="pageLayout" showRuler="0" zoomScale="90" zoomScalePageLayoutView="90" workbookViewId="0" topLeftCell="A43">
      <selection activeCell="G86" sqref="G86"/>
    </sheetView>
  </sheetViews>
  <sheetFormatPr defaultColWidth="9.140625" defaultRowHeight="15"/>
  <cols>
    <col min="1" max="1" width="1.7109375" style="0" customWidth="1"/>
    <col min="2" max="2" width="37.8515625" style="0" customWidth="1"/>
    <col min="3" max="3" width="1.57421875" style="0" customWidth="1"/>
    <col min="4" max="4" width="10.28125" style="0" customWidth="1"/>
    <col min="5" max="5" width="8.421875" style="0" customWidth="1"/>
    <col min="6" max="6" width="21.7109375" style="0" customWidth="1"/>
    <col min="7" max="7" width="8.00390625" style="0" customWidth="1"/>
    <col min="8" max="8" width="18.8515625" style="0" customWidth="1"/>
    <col min="9" max="9" width="19.421875" style="0" customWidth="1"/>
    <col min="10" max="10" width="10.7109375" style="0" customWidth="1"/>
    <col min="11" max="26" width="9.140625" style="111" customWidth="1"/>
  </cols>
  <sheetData>
    <row r="1" spans="1:10" ht="15">
      <c r="A1" s="279" t="s">
        <v>182</v>
      </c>
      <c r="B1" s="279"/>
      <c r="C1" s="279"/>
      <c r="D1" s="279"/>
      <c r="E1" s="279"/>
      <c r="F1" s="279"/>
      <c r="G1" s="279"/>
      <c r="H1" s="279"/>
      <c r="I1" s="279"/>
      <c r="J1" s="279"/>
    </row>
    <row r="2" spans="1:10" ht="15">
      <c r="A2" s="279"/>
      <c r="B2" s="279"/>
      <c r="C2" s="279"/>
      <c r="D2" s="279"/>
      <c r="E2" s="279"/>
      <c r="F2" s="279"/>
      <c r="G2" s="279"/>
      <c r="H2" s="279"/>
      <c r="I2" s="279"/>
      <c r="J2" s="279"/>
    </row>
    <row r="3" spans="1:10" ht="54" customHeight="1">
      <c r="A3" s="279"/>
      <c r="B3" s="279"/>
      <c r="C3" s="279"/>
      <c r="D3" s="279"/>
      <c r="E3" s="279"/>
      <c r="F3" s="279"/>
      <c r="G3" s="279"/>
      <c r="H3" s="279"/>
      <c r="I3" s="279"/>
      <c r="J3" s="279"/>
    </row>
    <row r="4" spans="1:10" ht="12.75" customHeight="1">
      <c r="A4" s="279"/>
      <c r="B4" s="279"/>
      <c r="C4" s="279"/>
      <c r="D4" s="279"/>
      <c r="E4" s="279"/>
      <c r="F4" s="279"/>
      <c r="G4" s="279"/>
      <c r="H4" s="279"/>
      <c r="I4" s="279"/>
      <c r="J4" s="279"/>
    </row>
    <row r="5" spans="1:10" ht="20.25" customHeight="1">
      <c r="A5" s="25"/>
      <c r="B5" s="1"/>
      <c r="C5" s="1"/>
      <c r="D5" s="1"/>
      <c r="E5" s="1"/>
      <c r="F5" s="1"/>
      <c r="G5" s="1"/>
      <c r="H5" s="1"/>
      <c r="I5" s="4"/>
      <c r="J5" s="4"/>
    </row>
    <row r="6" spans="1:10" ht="24.75" customHeight="1">
      <c r="A6" s="213"/>
      <c r="B6" s="214" t="s">
        <v>50</v>
      </c>
      <c r="C6" s="215"/>
      <c r="D6" s="215"/>
      <c r="E6" s="326">
        <f>'Step 1 - Proposed Farm Opp'!D11</f>
        <v>0</v>
      </c>
      <c r="F6" s="326"/>
      <c r="G6" s="326"/>
      <c r="H6" s="326"/>
      <c r="I6" s="326"/>
      <c r="J6" s="228"/>
    </row>
    <row r="7" spans="1:20" ht="17.25" customHeight="1">
      <c r="A7" s="2"/>
      <c r="B7" s="41"/>
      <c r="C7" s="42"/>
      <c r="D7" s="42"/>
      <c r="E7" s="2"/>
      <c r="F7" s="2"/>
      <c r="G7" s="2"/>
      <c r="H7" s="2"/>
      <c r="I7" s="14"/>
      <c r="J7" s="2"/>
      <c r="K7" s="116"/>
      <c r="L7" s="116"/>
      <c r="M7" s="116"/>
      <c r="N7" s="116"/>
      <c r="O7" s="116"/>
      <c r="P7" s="116"/>
      <c r="Q7" s="116"/>
      <c r="R7" s="116"/>
      <c r="S7" s="112"/>
      <c r="T7" s="112"/>
    </row>
    <row r="8" spans="1:21" ht="19.5" customHeight="1">
      <c r="A8" s="2"/>
      <c r="B8" s="229" t="s">
        <v>51</v>
      </c>
      <c r="C8" s="48"/>
      <c r="D8" s="330">
        <f>'Step 1 - Proposed Farm Opp'!D9</f>
        <v>0</v>
      </c>
      <c r="E8" s="330"/>
      <c r="F8" s="331"/>
      <c r="G8" s="53"/>
      <c r="H8" s="229" t="s">
        <v>52</v>
      </c>
      <c r="I8" s="348">
        <f ca="1">NOW()</f>
        <v>44652.51216585648</v>
      </c>
      <c r="J8" s="349"/>
      <c r="K8" s="117"/>
      <c r="L8" s="117"/>
      <c r="M8" s="117"/>
      <c r="N8" s="117"/>
      <c r="O8" s="117"/>
      <c r="P8" s="117"/>
      <c r="Q8" s="118"/>
      <c r="R8" s="118"/>
      <c r="S8" s="112"/>
      <c r="T8" s="113"/>
      <c r="U8" s="114"/>
    </row>
    <row r="9" spans="1:20" ht="15.75" customHeight="1">
      <c r="A9" s="2"/>
      <c r="B9" s="41"/>
      <c r="C9" s="42"/>
      <c r="D9" s="42"/>
      <c r="E9" s="2"/>
      <c r="F9" s="2"/>
      <c r="G9" s="53"/>
      <c r="H9" s="53"/>
      <c r="I9" s="37"/>
      <c r="J9" s="2"/>
      <c r="K9" s="116"/>
      <c r="L9" s="116"/>
      <c r="M9" s="116"/>
      <c r="N9" s="116"/>
      <c r="O9" s="116"/>
      <c r="P9" s="116"/>
      <c r="Q9" s="116"/>
      <c r="R9" s="116"/>
      <c r="S9" s="112"/>
      <c r="T9" s="112"/>
    </row>
    <row r="10" spans="1:21" ht="19.5" customHeight="1">
      <c r="A10" s="2"/>
      <c r="B10" s="332" t="s">
        <v>53</v>
      </c>
      <c r="C10" s="332"/>
      <c r="D10" s="332"/>
      <c r="E10" s="332"/>
      <c r="F10" s="332"/>
      <c r="G10" s="53"/>
      <c r="H10" s="53"/>
      <c r="I10" s="37"/>
      <c r="J10" s="37"/>
      <c r="K10" s="117" t="s">
        <v>45</v>
      </c>
      <c r="L10" s="117"/>
      <c r="M10" s="117"/>
      <c r="N10" s="117"/>
      <c r="O10" s="117"/>
      <c r="P10" s="117"/>
      <c r="Q10" s="118"/>
      <c r="R10" s="118"/>
      <c r="S10" s="112"/>
      <c r="T10" s="113"/>
      <c r="U10" s="114"/>
    </row>
    <row r="11" spans="1:20" ht="3" customHeight="1">
      <c r="A11" s="2"/>
      <c r="B11" s="41"/>
      <c r="C11" s="42"/>
      <c r="D11" s="42"/>
      <c r="E11" s="2"/>
      <c r="F11" s="2"/>
      <c r="G11" s="50"/>
      <c r="H11" s="51"/>
      <c r="I11" s="51"/>
      <c r="J11" s="2"/>
      <c r="K11" s="116"/>
      <c r="L11" s="116"/>
      <c r="M11" s="116"/>
      <c r="N11" s="116"/>
      <c r="O11" s="116"/>
      <c r="P11" s="116"/>
      <c r="Q11" s="116"/>
      <c r="R11" s="116"/>
      <c r="S11" s="112"/>
      <c r="T11" s="112"/>
    </row>
    <row r="12" spans="1:21" ht="19.5" customHeight="1">
      <c r="A12" s="2"/>
      <c r="B12" s="190" t="s">
        <v>161</v>
      </c>
      <c r="C12" s="49"/>
      <c r="D12" s="327">
        <f>'Step 1 - Proposed Farm Opp'!D19</f>
        <v>0</v>
      </c>
      <c r="E12" s="328"/>
      <c r="F12" s="329"/>
      <c r="G12" s="52"/>
      <c r="H12" s="37"/>
      <c r="I12" s="37"/>
      <c r="J12" s="37"/>
      <c r="K12" s="117"/>
      <c r="L12" s="117"/>
      <c r="M12" s="117"/>
      <c r="N12" s="117"/>
      <c r="O12" s="117"/>
      <c r="P12" s="117"/>
      <c r="Q12" s="118"/>
      <c r="R12" s="118"/>
      <c r="S12" s="112"/>
      <c r="T12" s="113"/>
      <c r="U12" s="114"/>
    </row>
    <row r="13" spans="1:20" ht="4.5" customHeight="1">
      <c r="A13" s="2"/>
      <c r="B13" s="41"/>
      <c r="C13" s="42"/>
      <c r="D13" s="42"/>
      <c r="E13" s="2"/>
      <c r="F13" s="2"/>
      <c r="G13" s="50"/>
      <c r="H13" s="51"/>
      <c r="I13" s="51"/>
      <c r="J13" s="2"/>
      <c r="K13" s="116"/>
      <c r="L13" s="116"/>
      <c r="M13" s="116"/>
      <c r="N13" s="116"/>
      <c r="O13" s="116"/>
      <c r="P13" s="116"/>
      <c r="Q13" s="116"/>
      <c r="R13" s="116"/>
      <c r="S13" s="112"/>
      <c r="T13" s="112"/>
    </row>
    <row r="14" spans="1:21" ht="19.5" customHeight="1">
      <c r="A14" s="2"/>
      <c r="B14" s="40" t="s">
        <v>54</v>
      </c>
      <c r="C14" s="49"/>
      <c r="D14" s="335">
        <f>'Step 2 - Income'!D8</f>
        <v>0</v>
      </c>
      <c r="E14" s="336"/>
      <c r="F14" s="337"/>
      <c r="G14" s="52"/>
      <c r="H14" s="37"/>
      <c r="I14" s="37"/>
      <c r="J14" s="37"/>
      <c r="K14" s="117"/>
      <c r="L14" s="117"/>
      <c r="M14" s="117"/>
      <c r="N14" s="117"/>
      <c r="O14" s="117"/>
      <c r="P14" s="117"/>
      <c r="Q14" s="118"/>
      <c r="R14" s="118"/>
      <c r="S14" s="112"/>
      <c r="T14" s="113"/>
      <c r="U14" s="114"/>
    </row>
    <row r="15" spans="1:20" ht="4.5" customHeight="1">
      <c r="A15" s="2"/>
      <c r="B15" s="41"/>
      <c r="C15" s="42"/>
      <c r="D15" s="42"/>
      <c r="E15" s="2"/>
      <c r="F15" s="2"/>
      <c r="G15" s="50"/>
      <c r="H15" s="51"/>
      <c r="I15" s="51"/>
      <c r="J15" s="2"/>
      <c r="K15" s="116"/>
      <c r="L15" s="116"/>
      <c r="M15" s="116"/>
      <c r="N15" s="116"/>
      <c r="O15" s="116"/>
      <c r="P15" s="116"/>
      <c r="Q15" s="116"/>
      <c r="R15" s="116"/>
      <c r="S15" s="112"/>
      <c r="T15" s="112"/>
    </row>
    <row r="16" spans="1:21" ht="19.5" customHeight="1">
      <c r="A16" s="2"/>
      <c r="B16" s="190" t="s">
        <v>162</v>
      </c>
      <c r="C16" s="49"/>
      <c r="D16" s="338">
        <f>'Step 2 - Income'!D10</f>
        <v>0</v>
      </c>
      <c r="E16" s="339"/>
      <c r="F16" s="340"/>
      <c r="G16" s="52"/>
      <c r="H16" s="37"/>
      <c r="I16" s="37"/>
      <c r="J16" s="37"/>
      <c r="K16" s="117"/>
      <c r="L16" s="117"/>
      <c r="M16" s="117"/>
      <c r="N16" s="117"/>
      <c r="O16" s="117"/>
      <c r="P16" s="117"/>
      <c r="Q16" s="118"/>
      <c r="R16" s="118"/>
      <c r="S16" s="112"/>
      <c r="T16" s="113"/>
      <c r="U16" s="114"/>
    </row>
    <row r="17" spans="1:20" ht="4.5" customHeight="1">
      <c r="A17" s="2"/>
      <c r="B17" s="41"/>
      <c r="C17" s="42"/>
      <c r="D17" s="42"/>
      <c r="E17" s="2"/>
      <c r="F17" s="2"/>
      <c r="G17" s="50"/>
      <c r="H17" s="51"/>
      <c r="I17" s="51"/>
      <c r="J17" s="2"/>
      <c r="K17" s="116"/>
      <c r="L17" s="116"/>
      <c r="M17" s="116"/>
      <c r="N17" s="116"/>
      <c r="O17" s="116"/>
      <c r="P17" s="116"/>
      <c r="Q17" s="116"/>
      <c r="R17" s="116"/>
      <c r="S17" s="112"/>
      <c r="T17" s="112"/>
    </row>
    <row r="18" spans="1:21" ht="19.5" customHeight="1">
      <c r="A18" s="2"/>
      <c r="B18" s="190" t="s">
        <v>163</v>
      </c>
      <c r="C18" s="49"/>
      <c r="D18" s="315">
        <f>D12*D14*D16</f>
        <v>0</v>
      </c>
      <c r="E18" s="316"/>
      <c r="F18" s="317"/>
      <c r="G18" s="52"/>
      <c r="H18" s="37"/>
      <c r="I18" s="37"/>
      <c r="J18" s="37"/>
      <c r="K18" s="117"/>
      <c r="L18" s="117"/>
      <c r="M18" s="117"/>
      <c r="N18" s="117"/>
      <c r="O18" s="117"/>
      <c r="P18" s="117"/>
      <c r="Q18" s="118"/>
      <c r="R18" s="118"/>
      <c r="S18" s="112"/>
      <c r="T18" s="113"/>
      <c r="U18" s="114"/>
    </row>
    <row r="19" spans="1:20" ht="4.5" customHeight="1">
      <c r="A19" s="2"/>
      <c r="B19" s="202"/>
      <c r="C19" s="203"/>
      <c r="D19" s="203"/>
      <c r="E19" s="2"/>
      <c r="F19" s="2"/>
      <c r="G19" s="50"/>
      <c r="H19" s="51"/>
      <c r="I19" s="51"/>
      <c r="J19" s="2"/>
      <c r="K19" s="116"/>
      <c r="L19" s="116"/>
      <c r="M19" s="116"/>
      <c r="N19" s="116"/>
      <c r="O19" s="116"/>
      <c r="P19" s="116"/>
      <c r="Q19" s="116"/>
      <c r="R19" s="116"/>
      <c r="S19" s="112"/>
      <c r="T19" s="112"/>
    </row>
    <row r="20" spans="1:21" ht="19.5" customHeight="1">
      <c r="A20" s="2"/>
      <c r="B20" s="201" t="s">
        <v>179</v>
      </c>
      <c r="C20" s="49"/>
      <c r="D20" s="315">
        <f>'Step 2 - Income'!H14+'Step 2 - Income'!H16+'Step 2 - Income'!H18</f>
        <v>0</v>
      </c>
      <c r="E20" s="316"/>
      <c r="F20" s="317"/>
      <c r="G20" s="204"/>
      <c r="H20" s="37"/>
      <c r="I20" s="37"/>
      <c r="J20" s="37"/>
      <c r="K20" s="117"/>
      <c r="L20" s="117"/>
      <c r="M20" s="117"/>
      <c r="N20" s="117"/>
      <c r="O20" s="117"/>
      <c r="P20" s="117"/>
      <c r="Q20" s="118"/>
      <c r="R20" s="118"/>
      <c r="S20" s="112"/>
      <c r="T20" s="113"/>
      <c r="U20" s="114"/>
    </row>
    <row r="21" spans="1:20" ht="16.5" customHeight="1">
      <c r="A21" s="2"/>
      <c r="B21" s="41"/>
      <c r="C21" s="42"/>
      <c r="D21" s="42"/>
      <c r="E21" s="2"/>
      <c r="F21" s="2"/>
      <c r="G21" s="50"/>
      <c r="H21" s="51"/>
      <c r="I21" s="51"/>
      <c r="J21" s="2"/>
      <c r="K21" s="116"/>
      <c r="L21" s="116"/>
      <c r="M21" s="116"/>
      <c r="N21" s="116"/>
      <c r="O21" s="116"/>
      <c r="P21" s="116"/>
      <c r="Q21" s="116"/>
      <c r="R21" s="116"/>
      <c r="S21" s="112"/>
      <c r="T21" s="112"/>
    </row>
    <row r="22" spans="1:21" ht="19.5" customHeight="1">
      <c r="A22" s="2"/>
      <c r="B22" s="332" t="s">
        <v>55</v>
      </c>
      <c r="C22" s="333"/>
      <c r="D22" s="333"/>
      <c r="E22" s="333"/>
      <c r="F22" s="333"/>
      <c r="G22" s="53"/>
      <c r="H22" s="53"/>
      <c r="I22" s="37"/>
      <c r="J22" s="37"/>
      <c r="K22" s="117" t="s">
        <v>45</v>
      </c>
      <c r="L22" s="117"/>
      <c r="M22" s="117"/>
      <c r="N22" s="117"/>
      <c r="O22" s="117"/>
      <c r="P22" s="117"/>
      <c r="Q22" s="118"/>
      <c r="R22" s="118"/>
      <c r="S22" s="112"/>
      <c r="T22" s="113"/>
      <c r="U22" s="114"/>
    </row>
    <row r="23" spans="1:20" ht="4.5" customHeight="1">
      <c r="A23" s="2"/>
      <c r="B23" s="41"/>
      <c r="C23" s="42"/>
      <c r="D23" s="42"/>
      <c r="E23" s="2"/>
      <c r="F23" s="2"/>
      <c r="G23" s="50"/>
      <c r="H23" s="51"/>
      <c r="I23" s="51"/>
      <c r="J23" s="2"/>
      <c r="K23" s="116"/>
      <c r="L23" s="116"/>
      <c r="M23" s="116"/>
      <c r="N23" s="116"/>
      <c r="O23" s="116"/>
      <c r="P23" s="116"/>
      <c r="Q23" s="116"/>
      <c r="R23" s="116"/>
      <c r="S23" s="112"/>
      <c r="T23" s="112"/>
    </row>
    <row r="24" spans="1:21" ht="19.5" customHeight="1">
      <c r="A24" s="2"/>
      <c r="B24" s="190" t="s">
        <v>164</v>
      </c>
      <c r="C24" s="49"/>
      <c r="D24" s="318">
        <f>'Step 4 - Expenses'!R24</f>
        <v>0</v>
      </c>
      <c r="E24" s="319"/>
      <c r="F24" s="320"/>
      <c r="G24" s="52"/>
      <c r="H24" s="37"/>
      <c r="I24" s="37"/>
      <c r="J24" s="37"/>
      <c r="K24" s="117"/>
      <c r="L24" s="117"/>
      <c r="M24" s="117"/>
      <c r="N24" s="117"/>
      <c r="O24" s="117"/>
      <c r="P24" s="117"/>
      <c r="Q24" s="118"/>
      <c r="R24" s="118"/>
      <c r="S24" s="112"/>
      <c r="T24" s="113"/>
      <c r="U24" s="114"/>
    </row>
    <row r="25" spans="1:20" ht="4.5" customHeight="1">
      <c r="A25" s="2"/>
      <c r="B25" s="41"/>
      <c r="C25" s="42"/>
      <c r="D25" s="42"/>
      <c r="E25" s="2"/>
      <c r="F25" s="2"/>
      <c r="G25" s="50"/>
      <c r="H25" s="51"/>
      <c r="I25" s="51"/>
      <c r="J25" s="2"/>
      <c r="K25" s="116"/>
      <c r="L25" s="116"/>
      <c r="M25" s="116"/>
      <c r="N25" s="116"/>
      <c r="O25" s="116"/>
      <c r="P25" s="116"/>
      <c r="Q25" s="116"/>
      <c r="R25" s="116"/>
      <c r="S25" s="112"/>
      <c r="T25" s="112"/>
    </row>
    <row r="26" spans="1:21" ht="19.5" customHeight="1">
      <c r="A26" s="2"/>
      <c r="B26" s="190" t="s">
        <v>165</v>
      </c>
      <c r="C26" s="49"/>
      <c r="D26" s="318">
        <f>'Step 4 - Expenses'!R37</f>
        <v>0</v>
      </c>
      <c r="E26" s="319"/>
      <c r="F26" s="320"/>
      <c r="G26" s="52"/>
      <c r="H26" s="37"/>
      <c r="I26" s="37"/>
      <c r="J26" s="37"/>
      <c r="K26" s="117"/>
      <c r="L26" s="117"/>
      <c r="M26" s="117"/>
      <c r="N26" s="117"/>
      <c r="O26" s="117"/>
      <c r="P26" s="117"/>
      <c r="Q26" s="118"/>
      <c r="R26" s="118"/>
      <c r="S26" s="112"/>
      <c r="T26" s="113"/>
      <c r="U26" s="114"/>
    </row>
    <row r="27" spans="1:20" ht="4.5" customHeight="1">
      <c r="A27" s="2"/>
      <c r="B27" s="41"/>
      <c r="C27" s="42"/>
      <c r="D27" s="42"/>
      <c r="E27" s="2"/>
      <c r="F27" s="2"/>
      <c r="G27" s="50"/>
      <c r="H27" s="51"/>
      <c r="I27" s="51"/>
      <c r="J27" s="2"/>
      <c r="K27" s="116"/>
      <c r="L27" s="116"/>
      <c r="M27" s="116"/>
      <c r="N27" s="116"/>
      <c r="O27" s="116"/>
      <c r="P27" s="116"/>
      <c r="Q27" s="116"/>
      <c r="R27" s="116"/>
      <c r="S27" s="112"/>
      <c r="T27" s="112"/>
    </row>
    <row r="28" spans="1:21" ht="19.5" customHeight="1">
      <c r="A28" s="2"/>
      <c r="B28" s="107" t="s">
        <v>97</v>
      </c>
      <c r="C28" s="49"/>
      <c r="D28" s="318">
        <f>'Step 4 - Expenses'!R43</f>
        <v>0</v>
      </c>
      <c r="E28" s="319"/>
      <c r="F28" s="320"/>
      <c r="G28" s="52"/>
      <c r="H28" s="37"/>
      <c r="I28" s="37"/>
      <c r="J28" s="37"/>
      <c r="K28" s="117"/>
      <c r="L28" s="117"/>
      <c r="M28" s="117"/>
      <c r="N28" s="117"/>
      <c r="O28" s="117"/>
      <c r="P28" s="117"/>
      <c r="Q28" s="118"/>
      <c r="R28" s="118"/>
      <c r="S28" s="112"/>
      <c r="T28" s="113"/>
      <c r="U28" s="114"/>
    </row>
    <row r="29" spans="1:20" ht="4.5" customHeight="1">
      <c r="A29" s="2"/>
      <c r="B29" s="41"/>
      <c r="C29" s="42"/>
      <c r="D29" s="42"/>
      <c r="E29" s="2"/>
      <c r="F29" s="2"/>
      <c r="G29" s="50"/>
      <c r="H29" s="51"/>
      <c r="I29" s="51"/>
      <c r="J29" s="2"/>
      <c r="K29" s="116"/>
      <c r="L29" s="116"/>
      <c r="M29" s="116"/>
      <c r="N29" s="116"/>
      <c r="O29" s="116"/>
      <c r="P29" s="116"/>
      <c r="Q29" s="116"/>
      <c r="R29" s="116"/>
      <c r="S29" s="112"/>
      <c r="T29" s="112"/>
    </row>
    <row r="30" spans="1:21" ht="19.5" customHeight="1">
      <c r="A30" s="2"/>
      <c r="B30" s="107" t="s">
        <v>98</v>
      </c>
      <c r="C30" s="49"/>
      <c r="D30" s="318">
        <f>'Step 4 - Expenses'!R45</f>
        <v>0</v>
      </c>
      <c r="E30" s="319"/>
      <c r="F30" s="320"/>
      <c r="G30" s="52"/>
      <c r="H30" s="37"/>
      <c r="I30" s="37"/>
      <c r="J30" s="37"/>
      <c r="K30" s="117"/>
      <c r="L30" s="117"/>
      <c r="M30" s="117"/>
      <c r="N30" s="117"/>
      <c r="O30" s="117"/>
      <c r="P30" s="117"/>
      <c r="Q30" s="118"/>
      <c r="R30" s="118"/>
      <c r="S30" s="112"/>
      <c r="T30" s="113"/>
      <c r="U30" s="114"/>
    </row>
    <row r="31" spans="1:20" ht="4.5" customHeight="1">
      <c r="A31" s="2"/>
      <c r="B31" s="202"/>
      <c r="C31" s="203"/>
      <c r="D31" s="203"/>
      <c r="E31" s="2"/>
      <c r="F31" s="2"/>
      <c r="G31" s="50"/>
      <c r="H31" s="51"/>
      <c r="I31" s="51"/>
      <c r="J31" s="2"/>
      <c r="K31" s="116"/>
      <c r="L31" s="116"/>
      <c r="M31" s="116"/>
      <c r="N31" s="116"/>
      <c r="O31" s="116"/>
      <c r="P31" s="116"/>
      <c r="Q31" s="116"/>
      <c r="R31" s="116"/>
      <c r="S31" s="112"/>
      <c r="T31" s="112"/>
    </row>
    <row r="32" spans="1:21" ht="19.5" customHeight="1">
      <c r="A32" s="2"/>
      <c r="B32" s="201" t="s">
        <v>177</v>
      </c>
      <c r="C32" s="49"/>
      <c r="D32" s="318">
        <f>'Step 4 - Expenses'!R60</f>
        <v>0</v>
      </c>
      <c r="E32" s="319"/>
      <c r="F32" s="320"/>
      <c r="G32" s="204"/>
      <c r="H32" s="37"/>
      <c r="I32" s="37"/>
      <c r="J32" s="37"/>
      <c r="K32" s="117"/>
      <c r="L32" s="117"/>
      <c r="M32" s="117"/>
      <c r="N32" s="117"/>
      <c r="O32" s="117"/>
      <c r="P32" s="117"/>
      <c r="Q32" s="118"/>
      <c r="R32" s="118"/>
      <c r="S32" s="112"/>
      <c r="T32" s="113"/>
      <c r="U32" s="114"/>
    </row>
    <row r="33" spans="1:20" ht="4.5" customHeight="1">
      <c r="A33" s="2"/>
      <c r="B33" s="108"/>
      <c r="C33" s="109"/>
      <c r="D33" s="109"/>
      <c r="E33" s="2"/>
      <c r="F33" s="2"/>
      <c r="G33" s="50"/>
      <c r="H33" s="51"/>
      <c r="I33" s="51"/>
      <c r="J33" s="2"/>
      <c r="K33" s="116"/>
      <c r="L33" s="116"/>
      <c r="M33" s="116"/>
      <c r="N33" s="116"/>
      <c r="O33" s="116"/>
      <c r="P33" s="116"/>
      <c r="Q33" s="116"/>
      <c r="R33" s="116"/>
      <c r="S33" s="112"/>
      <c r="T33" s="112"/>
    </row>
    <row r="34" spans="1:21" ht="19.5" customHeight="1">
      <c r="A34" s="2"/>
      <c r="B34" s="107" t="s">
        <v>24</v>
      </c>
      <c r="C34" s="49"/>
      <c r="D34" s="318">
        <f>'Step 4 - Expenses'!R62</f>
        <v>0</v>
      </c>
      <c r="E34" s="319"/>
      <c r="F34" s="320"/>
      <c r="G34" s="52"/>
      <c r="H34" s="37"/>
      <c r="I34" s="37"/>
      <c r="J34" s="37"/>
      <c r="K34" s="117"/>
      <c r="L34" s="117"/>
      <c r="M34" s="117"/>
      <c r="N34" s="117"/>
      <c r="O34" s="117"/>
      <c r="P34" s="117"/>
      <c r="Q34" s="118"/>
      <c r="R34" s="118"/>
      <c r="S34" s="112"/>
      <c r="T34" s="113"/>
      <c r="U34" s="114"/>
    </row>
    <row r="35" spans="1:20" ht="4.5" customHeight="1">
      <c r="A35" s="2"/>
      <c r="B35" s="41"/>
      <c r="C35" s="42"/>
      <c r="D35" s="42"/>
      <c r="E35" s="2"/>
      <c r="F35" s="2"/>
      <c r="G35" s="50"/>
      <c r="H35" s="51"/>
      <c r="I35" s="51"/>
      <c r="J35" s="2"/>
      <c r="K35" s="116"/>
      <c r="L35" s="116"/>
      <c r="M35" s="116"/>
      <c r="N35" s="116"/>
      <c r="O35" s="116"/>
      <c r="P35" s="116"/>
      <c r="Q35" s="116"/>
      <c r="R35" s="116"/>
      <c r="S35" s="112"/>
      <c r="T35" s="112"/>
    </row>
    <row r="36" spans="1:21" ht="19.5" customHeight="1">
      <c r="A36" s="2"/>
      <c r="B36" s="40" t="s">
        <v>57</v>
      </c>
      <c r="C36" s="49"/>
      <c r="D36" s="318">
        <f>'Step 4 - Expenses'!R64</f>
        <v>0</v>
      </c>
      <c r="E36" s="319"/>
      <c r="F36" s="320"/>
      <c r="G36" s="52"/>
      <c r="H36" s="37"/>
      <c r="I36" s="37"/>
      <c r="J36" s="37"/>
      <c r="K36" s="117"/>
      <c r="L36" s="117"/>
      <c r="M36" s="117"/>
      <c r="N36" s="117"/>
      <c r="O36" s="117"/>
      <c r="P36" s="117"/>
      <c r="Q36" s="118"/>
      <c r="R36" s="118"/>
      <c r="S36" s="112"/>
      <c r="T36" s="113"/>
      <c r="U36" s="114"/>
    </row>
    <row r="37" spans="1:20" ht="4.5" customHeight="1">
      <c r="A37" s="2"/>
      <c r="B37" s="41"/>
      <c r="C37" s="42"/>
      <c r="D37" s="42"/>
      <c r="E37" s="2"/>
      <c r="F37" s="2"/>
      <c r="G37" s="50"/>
      <c r="H37" s="51"/>
      <c r="I37" s="51"/>
      <c r="J37" s="2"/>
      <c r="K37" s="116"/>
      <c r="L37" s="116"/>
      <c r="M37" s="116"/>
      <c r="N37" s="116"/>
      <c r="O37" s="116"/>
      <c r="P37" s="116"/>
      <c r="Q37" s="116"/>
      <c r="R37" s="116"/>
      <c r="S37" s="112"/>
      <c r="T37" s="112"/>
    </row>
    <row r="38" spans="1:21" ht="19.5" customHeight="1">
      <c r="A38" s="2"/>
      <c r="B38" s="40" t="s">
        <v>26</v>
      </c>
      <c r="C38" s="49"/>
      <c r="D38" s="318">
        <f>'Step 4 - Expenses'!R66</f>
        <v>0</v>
      </c>
      <c r="E38" s="319"/>
      <c r="F38" s="320"/>
      <c r="G38" s="52"/>
      <c r="H38" s="37"/>
      <c r="I38" s="37"/>
      <c r="J38" s="37"/>
      <c r="K38" s="117"/>
      <c r="L38" s="117"/>
      <c r="M38" s="117"/>
      <c r="N38" s="117"/>
      <c r="O38" s="117"/>
      <c r="P38" s="117"/>
      <c r="Q38" s="118"/>
      <c r="R38" s="118"/>
      <c r="S38" s="112"/>
      <c r="T38" s="113"/>
      <c r="U38" s="114"/>
    </row>
    <row r="39" spans="1:20" ht="4.5" customHeight="1">
      <c r="A39" s="2"/>
      <c r="B39" s="41"/>
      <c r="C39" s="42"/>
      <c r="D39" s="42"/>
      <c r="E39" s="2"/>
      <c r="F39" s="2"/>
      <c r="G39" s="50"/>
      <c r="H39" s="51"/>
      <c r="I39" s="51"/>
      <c r="J39" s="2"/>
      <c r="K39" s="116"/>
      <c r="L39" s="116"/>
      <c r="M39" s="116"/>
      <c r="N39" s="116"/>
      <c r="O39" s="116"/>
      <c r="P39" s="116"/>
      <c r="Q39" s="116"/>
      <c r="R39" s="116"/>
      <c r="S39" s="112"/>
      <c r="T39" s="112"/>
    </row>
    <row r="40" spans="1:21" ht="19.5" customHeight="1">
      <c r="A40" s="2"/>
      <c r="B40" s="40" t="s">
        <v>27</v>
      </c>
      <c r="C40" s="49"/>
      <c r="D40" s="318">
        <f>'Step 4 - Expenses'!R68</f>
        <v>0</v>
      </c>
      <c r="E40" s="319"/>
      <c r="F40" s="320"/>
      <c r="G40" s="52"/>
      <c r="H40" s="37"/>
      <c r="I40" s="37"/>
      <c r="J40" s="37"/>
      <c r="K40" s="117"/>
      <c r="L40" s="117"/>
      <c r="M40" s="117"/>
      <c r="N40" s="117"/>
      <c r="O40" s="117"/>
      <c r="P40" s="117"/>
      <c r="Q40" s="118"/>
      <c r="R40" s="118"/>
      <c r="S40" s="112"/>
      <c r="T40" s="113"/>
      <c r="U40" s="114"/>
    </row>
    <row r="41" spans="1:20" ht="4.5" customHeight="1">
      <c r="A41" s="2"/>
      <c r="B41" s="41"/>
      <c r="C41" s="42"/>
      <c r="D41" s="42"/>
      <c r="E41" s="2"/>
      <c r="F41" s="2"/>
      <c r="G41" s="50"/>
      <c r="H41" s="51"/>
      <c r="I41" s="51"/>
      <c r="J41" s="2"/>
      <c r="K41" s="116"/>
      <c r="L41" s="116"/>
      <c r="M41" s="116"/>
      <c r="N41" s="116"/>
      <c r="O41" s="116"/>
      <c r="P41" s="116"/>
      <c r="Q41" s="116"/>
      <c r="R41" s="116"/>
      <c r="S41" s="112"/>
      <c r="T41" s="112"/>
    </row>
    <row r="42" spans="1:21" ht="19.5" customHeight="1">
      <c r="A42" s="2"/>
      <c r="B42" s="40" t="s">
        <v>28</v>
      </c>
      <c r="C42" s="49"/>
      <c r="D42" s="318">
        <f>'Step 4 - Expenses'!R70</f>
        <v>0</v>
      </c>
      <c r="E42" s="319"/>
      <c r="F42" s="320"/>
      <c r="G42" s="52"/>
      <c r="H42" s="37"/>
      <c r="I42" s="37"/>
      <c r="J42" s="37"/>
      <c r="K42" s="117"/>
      <c r="L42" s="117"/>
      <c r="M42" s="117"/>
      <c r="N42" s="117"/>
      <c r="O42" s="117"/>
      <c r="P42" s="117"/>
      <c r="Q42" s="118"/>
      <c r="R42" s="118"/>
      <c r="S42" s="112"/>
      <c r="T42" s="113"/>
      <c r="U42" s="114"/>
    </row>
    <row r="43" spans="1:20" ht="4.5" customHeight="1">
      <c r="A43" s="2"/>
      <c r="B43" s="41"/>
      <c r="C43" s="42"/>
      <c r="D43" s="42"/>
      <c r="E43" s="2"/>
      <c r="F43" s="2"/>
      <c r="G43" s="50"/>
      <c r="H43" s="51"/>
      <c r="I43" s="51"/>
      <c r="J43" s="2"/>
      <c r="K43" s="116"/>
      <c r="L43" s="116"/>
      <c r="M43" s="116"/>
      <c r="N43" s="116"/>
      <c r="O43" s="116"/>
      <c r="P43" s="116"/>
      <c r="Q43" s="116"/>
      <c r="R43" s="116"/>
      <c r="S43" s="112"/>
      <c r="T43" s="112"/>
    </row>
    <row r="44" spans="1:21" ht="19.5" customHeight="1">
      <c r="A44" s="2"/>
      <c r="B44" s="107" t="s">
        <v>102</v>
      </c>
      <c r="C44" s="49"/>
      <c r="D44" s="318">
        <f>'Step 4 - Expenses'!R72</f>
        <v>0</v>
      </c>
      <c r="E44" s="319"/>
      <c r="F44" s="320"/>
      <c r="G44" s="52"/>
      <c r="H44" s="37"/>
      <c r="I44" s="37"/>
      <c r="J44" s="37"/>
      <c r="K44" s="117"/>
      <c r="L44" s="117"/>
      <c r="M44" s="117"/>
      <c r="N44" s="117"/>
      <c r="O44" s="117"/>
      <c r="P44" s="117"/>
      <c r="Q44" s="118"/>
      <c r="R44" s="118"/>
      <c r="S44" s="112"/>
      <c r="T44" s="113"/>
      <c r="U44" s="114"/>
    </row>
    <row r="45" spans="1:20" ht="4.5" customHeight="1">
      <c r="A45" s="2"/>
      <c r="B45" s="41"/>
      <c r="C45" s="42"/>
      <c r="D45" s="42"/>
      <c r="E45" s="2"/>
      <c r="F45" s="2"/>
      <c r="G45" s="50"/>
      <c r="H45" s="51"/>
      <c r="I45" s="51"/>
      <c r="J45" s="2"/>
      <c r="K45" s="116"/>
      <c r="L45" s="116"/>
      <c r="M45" s="116"/>
      <c r="N45" s="116"/>
      <c r="O45" s="116"/>
      <c r="P45" s="116"/>
      <c r="Q45" s="116"/>
      <c r="R45" s="116"/>
      <c r="S45" s="112"/>
      <c r="T45" s="112"/>
    </row>
    <row r="46" spans="1:21" ht="19.5" customHeight="1">
      <c r="A46" s="2"/>
      <c r="B46" s="40" t="s">
        <v>29</v>
      </c>
      <c r="C46" s="49"/>
      <c r="D46" s="318">
        <f>'Step 4 - Expenses'!R74</f>
        <v>0</v>
      </c>
      <c r="E46" s="319"/>
      <c r="F46" s="320"/>
      <c r="G46" s="52"/>
      <c r="H46" s="37"/>
      <c r="I46" s="37"/>
      <c r="J46" s="37"/>
      <c r="K46" s="117"/>
      <c r="L46" s="117"/>
      <c r="M46" s="117"/>
      <c r="N46" s="117"/>
      <c r="O46" s="117"/>
      <c r="P46" s="117"/>
      <c r="Q46" s="118"/>
      <c r="R46" s="118"/>
      <c r="S46" s="112"/>
      <c r="T46" s="113"/>
      <c r="U46" s="114"/>
    </row>
    <row r="47" spans="1:20" ht="4.5" customHeight="1">
      <c r="A47" s="2"/>
      <c r="B47" s="41"/>
      <c r="C47" s="42"/>
      <c r="D47" s="42"/>
      <c r="E47" s="2"/>
      <c r="F47" s="2"/>
      <c r="G47" s="50"/>
      <c r="H47" s="51"/>
      <c r="I47" s="51"/>
      <c r="J47" s="2"/>
      <c r="K47" s="116"/>
      <c r="L47" s="116"/>
      <c r="M47" s="116"/>
      <c r="N47" s="116"/>
      <c r="O47" s="116"/>
      <c r="P47" s="116"/>
      <c r="Q47" s="116"/>
      <c r="R47" s="116"/>
      <c r="S47" s="112"/>
      <c r="T47" s="112"/>
    </row>
    <row r="48" spans="1:21" ht="19.5" customHeight="1">
      <c r="A48" s="2"/>
      <c r="B48" s="40" t="s">
        <v>30</v>
      </c>
      <c r="C48" s="49"/>
      <c r="D48" s="318">
        <f>'Step 4 - Expenses'!R76</f>
        <v>0</v>
      </c>
      <c r="E48" s="319"/>
      <c r="F48" s="320"/>
      <c r="G48" s="52"/>
      <c r="H48" s="37"/>
      <c r="I48" s="37"/>
      <c r="J48" s="37"/>
      <c r="K48" s="117"/>
      <c r="L48" s="117"/>
      <c r="M48" s="117"/>
      <c r="N48" s="117"/>
      <c r="O48" s="117"/>
      <c r="P48" s="117"/>
      <c r="Q48" s="118"/>
      <c r="R48" s="118"/>
      <c r="S48" s="112"/>
      <c r="T48" s="113"/>
      <c r="U48" s="114"/>
    </row>
    <row r="49" spans="1:20" ht="4.5" customHeight="1">
      <c r="A49" s="2"/>
      <c r="B49" s="41"/>
      <c r="C49" s="42"/>
      <c r="D49" s="42"/>
      <c r="E49" s="2"/>
      <c r="F49" s="2"/>
      <c r="G49" s="50"/>
      <c r="H49" s="51"/>
      <c r="I49" s="51"/>
      <c r="J49" s="2"/>
      <c r="K49" s="116"/>
      <c r="L49" s="116"/>
      <c r="M49" s="116"/>
      <c r="N49" s="116"/>
      <c r="O49" s="116"/>
      <c r="P49" s="116"/>
      <c r="Q49" s="116"/>
      <c r="R49" s="116"/>
      <c r="S49" s="112"/>
      <c r="T49" s="112"/>
    </row>
    <row r="50" spans="1:21" ht="19.5" customHeight="1">
      <c r="A50" s="2"/>
      <c r="B50" s="344" t="s">
        <v>58</v>
      </c>
      <c r="C50" s="344"/>
      <c r="D50" s="344"/>
      <c r="E50" s="344"/>
      <c r="F50" s="344"/>
      <c r="G50" s="52"/>
      <c r="H50" s="37"/>
      <c r="I50" s="37"/>
      <c r="J50" s="37"/>
      <c r="K50" s="117"/>
      <c r="L50" s="117"/>
      <c r="M50" s="117"/>
      <c r="N50" s="117"/>
      <c r="O50" s="117"/>
      <c r="P50" s="117"/>
      <c r="Q50" s="118"/>
      <c r="R50" s="118"/>
      <c r="S50" s="112"/>
      <c r="T50" s="113"/>
      <c r="U50" s="114"/>
    </row>
    <row r="51" spans="1:20" ht="4.5" customHeight="1">
      <c r="A51" s="2"/>
      <c r="B51" s="41"/>
      <c r="C51" s="42"/>
      <c r="D51" s="42"/>
      <c r="E51" s="2"/>
      <c r="F51" s="2"/>
      <c r="G51" s="50"/>
      <c r="H51" s="51"/>
      <c r="I51" s="51"/>
      <c r="J51" s="2"/>
      <c r="K51" s="116"/>
      <c r="L51" s="116"/>
      <c r="M51" s="116"/>
      <c r="N51" s="116"/>
      <c r="O51" s="116"/>
      <c r="P51" s="116"/>
      <c r="Q51" s="116"/>
      <c r="R51" s="116"/>
      <c r="S51" s="112"/>
      <c r="T51" s="112"/>
    </row>
    <row r="52" spans="1:21" ht="19.5" customHeight="1">
      <c r="A52" s="2"/>
      <c r="B52" s="190" t="s">
        <v>166</v>
      </c>
      <c r="C52" s="49"/>
      <c r="D52" s="318">
        <f>'Step 4 - Expenses'!R47</f>
        <v>0</v>
      </c>
      <c r="E52" s="319"/>
      <c r="F52" s="320"/>
      <c r="G52" s="52"/>
      <c r="H52" s="37"/>
      <c r="I52" s="37"/>
      <c r="J52" s="37"/>
      <c r="K52" s="117"/>
      <c r="L52" s="117"/>
      <c r="M52" s="117"/>
      <c r="N52" s="117"/>
      <c r="O52" s="117"/>
      <c r="P52" s="117"/>
      <c r="Q52" s="118"/>
      <c r="R52" s="118"/>
      <c r="S52" s="112"/>
      <c r="T52" s="113"/>
      <c r="U52" s="114"/>
    </row>
    <row r="53" spans="1:20" ht="4.5" customHeight="1">
      <c r="A53" s="2"/>
      <c r="B53" s="41"/>
      <c r="C53" s="42"/>
      <c r="D53" s="42"/>
      <c r="E53" s="2"/>
      <c r="F53" s="2"/>
      <c r="G53" s="50"/>
      <c r="H53" s="51"/>
      <c r="I53" s="51"/>
      <c r="J53" s="2"/>
      <c r="K53" s="116"/>
      <c r="L53" s="116"/>
      <c r="M53" s="116"/>
      <c r="N53" s="116"/>
      <c r="O53" s="116"/>
      <c r="P53" s="116"/>
      <c r="Q53" s="116"/>
      <c r="R53" s="116"/>
      <c r="S53" s="112"/>
      <c r="T53" s="112"/>
    </row>
    <row r="54" spans="1:21" ht="19.5" customHeight="1">
      <c r="A54" s="2"/>
      <c r="B54" s="40" t="s">
        <v>20</v>
      </c>
      <c r="C54" s="49"/>
      <c r="D54" s="318">
        <f>'Step 4 - Expenses'!R49</f>
        <v>0</v>
      </c>
      <c r="E54" s="319"/>
      <c r="F54" s="320"/>
      <c r="G54" s="52"/>
      <c r="H54" s="37"/>
      <c r="I54" s="37"/>
      <c r="J54" s="37"/>
      <c r="K54" s="117"/>
      <c r="L54" s="117"/>
      <c r="M54" s="117"/>
      <c r="N54" s="117"/>
      <c r="O54" s="117"/>
      <c r="P54" s="117"/>
      <c r="Q54" s="118"/>
      <c r="R54" s="118"/>
      <c r="S54" s="112"/>
      <c r="T54" s="113"/>
      <c r="U54" s="114"/>
    </row>
    <row r="55" spans="1:20" ht="4.5" customHeight="1">
      <c r="A55" s="2"/>
      <c r="B55" s="41"/>
      <c r="C55" s="42"/>
      <c r="D55" s="42"/>
      <c r="E55" s="2"/>
      <c r="F55" s="2"/>
      <c r="G55" s="50"/>
      <c r="H55" s="51"/>
      <c r="I55" s="51"/>
      <c r="J55" s="2"/>
      <c r="K55" s="116"/>
      <c r="L55" s="116"/>
      <c r="M55" s="116"/>
      <c r="N55" s="116"/>
      <c r="O55" s="116"/>
      <c r="P55" s="116"/>
      <c r="Q55" s="116"/>
      <c r="R55" s="116"/>
      <c r="S55" s="112"/>
      <c r="T55" s="112"/>
    </row>
    <row r="56" spans="1:21" ht="19.5" customHeight="1">
      <c r="A56" s="2"/>
      <c r="B56" s="344" t="s">
        <v>21</v>
      </c>
      <c r="C56" s="344"/>
      <c r="D56" s="344"/>
      <c r="E56" s="344"/>
      <c r="F56" s="344"/>
      <c r="G56" s="52"/>
      <c r="H56" s="37"/>
      <c r="I56" s="37"/>
      <c r="J56" s="37"/>
      <c r="K56" s="117"/>
      <c r="L56" s="117"/>
      <c r="M56" s="117"/>
      <c r="N56" s="117"/>
      <c r="O56" s="117"/>
      <c r="P56" s="117"/>
      <c r="Q56" s="118"/>
      <c r="R56" s="118"/>
      <c r="S56" s="112"/>
      <c r="T56" s="113"/>
      <c r="U56" s="114"/>
    </row>
    <row r="57" spans="1:20" ht="4.5" customHeight="1">
      <c r="A57" s="2"/>
      <c r="B57" s="41"/>
      <c r="C57" s="42"/>
      <c r="D57" s="42"/>
      <c r="E57" s="2"/>
      <c r="F57" s="2"/>
      <c r="G57" s="50"/>
      <c r="H57" s="51"/>
      <c r="I57" s="51"/>
      <c r="J57" s="2"/>
      <c r="K57" s="116"/>
      <c r="L57" s="116"/>
      <c r="M57" s="116"/>
      <c r="N57" s="116"/>
      <c r="O57" s="116"/>
      <c r="P57" s="116"/>
      <c r="Q57" s="116"/>
      <c r="R57" s="116"/>
      <c r="S57" s="112"/>
      <c r="T57" s="112"/>
    </row>
    <row r="58" spans="1:21" ht="19.5" customHeight="1">
      <c r="A58" s="2"/>
      <c r="B58" s="40" t="s">
        <v>46</v>
      </c>
      <c r="C58" s="49"/>
      <c r="D58" s="318">
        <f>'Step 3 - Cost Calculators'!I25*12</f>
        <v>0</v>
      </c>
      <c r="E58" s="319"/>
      <c r="F58" s="320"/>
      <c r="G58" s="52"/>
      <c r="H58" s="37"/>
      <c r="I58" s="37"/>
      <c r="J58" s="37"/>
      <c r="K58" s="117"/>
      <c r="L58" s="117"/>
      <c r="M58" s="117"/>
      <c r="N58" s="117"/>
      <c r="O58" s="117"/>
      <c r="P58" s="117"/>
      <c r="Q58" s="118"/>
      <c r="R58" s="118"/>
      <c r="S58" s="112"/>
      <c r="T58" s="113"/>
      <c r="U58" s="114"/>
    </row>
    <row r="59" spans="1:20" ht="4.5" customHeight="1">
      <c r="A59" s="2"/>
      <c r="B59" s="121"/>
      <c r="C59" s="122"/>
      <c r="D59" s="122"/>
      <c r="E59" s="2"/>
      <c r="F59" s="2"/>
      <c r="G59" s="50"/>
      <c r="H59" s="51"/>
      <c r="I59" s="51"/>
      <c r="J59" s="2"/>
      <c r="K59" s="116"/>
      <c r="L59" s="116"/>
      <c r="M59" s="116"/>
      <c r="N59" s="116"/>
      <c r="O59" s="116"/>
      <c r="P59" s="116"/>
      <c r="Q59" s="116"/>
      <c r="R59" s="116"/>
      <c r="S59" s="112"/>
      <c r="T59" s="112"/>
    </row>
    <row r="60" spans="1:21" ht="19.5" customHeight="1">
      <c r="A60" s="2"/>
      <c r="B60" s="190" t="s">
        <v>80</v>
      </c>
      <c r="C60" s="49"/>
      <c r="D60" s="318">
        <f>'Step 3 - Cost Calculators'!I27</f>
        <v>0</v>
      </c>
      <c r="E60" s="319"/>
      <c r="F60" s="320"/>
      <c r="G60" s="123"/>
      <c r="H60" s="37"/>
      <c r="I60" s="37"/>
      <c r="J60" s="37"/>
      <c r="K60" s="117"/>
      <c r="L60" s="117"/>
      <c r="M60" s="117"/>
      <c r="N60" s="117"/>
      <c r="O60" s="117"/>
      <c r="P60" s="117"/>
      <c r="Q60" s="118"/>
      <c r="R60" s="118"/>
      <c r="S60" s="112"/>
      <c r="T60" s="113"/>
      <c r="U60" s="114"/>
    </row>
    <row r="61" spans="1:20" ht="4.5" customHeight="1">
      <c r="A61" s="2"/>
      <c r="B61" s="41"/>
      <c r="C61" s="42"/>
      <c r="D61" s="42"/>
      <c r="E61" s="2"/>
      <c r="F61" s="2"/>
      <c r="G61" s="50"/>
      <c r="H61" s="51"/>
      <c r="I61" s="51"/>
      <c r="J61" s="2"/>
      <c r="K61" s="116"/>
      <c r="L61" s="116"/>
      <c r="M61" s="116"/>
      <c r="N61" s="116"/>
      <c r="O61" s="116"/>
      <c r="P61" s="116"/>
      <c r="Q61" s="116"/>
      <c r="R61" s="116"/>
      <c r="S61" s="112"/>
      <c r="T61" s="112"/>
    </row>
    <row r="62" spans="1:21" ht="19.5" customHeight="1">
      <c r="A62" s="2"/>
      <c r="B62" s="40" t="s">
        <v>47</v>
      </c>
      <c r="C62" s="49"/>
      <c r="D62" s="318">
        <f>'Step 3 - Cost Calculators'!I29</f>
        <v>0</v>
      </c>
      <c r="E62" s="319"/>
      <c r="F62" s="320"/>
      <c r="G62" s="52"/>
      <c r="H62" s="37"/>
      <c r="I62" s="37"/>
      <c r="J62" s="37"/>
      <c r="K62" s="117"/>
      <c r="L62" s="117"/>
      <c r="M62" s="117"/>
      <c r="N62" s="117"/>
      <c r="O62" s="117"/>
      <c r="P62" s="117"/>
      <c r="Q62" s="118"/>
      <c r="R62" s="118"/>
      <c r="S62" s="112"/>
      <c r="T62" s="113"/>
      <c r="U62" s="114"/>
    </row>
    <row r="63" spans="1:20" ht="4.5" customHeight="1">
      <c r="A63" s="2"/>
      <c r="B63" s="41"/>
      <c r="C63" s="42"/>
      <c r="D63" s="42"/>
      <c r="E63" s="2"/>
      <c r="F63" s="2"/>
      <c r="G63" s="50"/>
      <c r="H63" s="51"/>
      <c r="I63" s="51"/>
      <c r="J63" s="2"/>
      <c r="K63" s="116"/>
      <c r="L63" s="116"/>
      <c r="M63" s="116"/>
      <c r="N63" s="116"/>
      <c r="O63" s="116"/>
      <c r="P63" s="116"/>
      <c r="Q63" s="116"/>
      <c r="R63" s="116"/>
      <c r="S63" s="112"/>
      <c r="T63" s="112"/>
    </row>
    <row r="64" spans="1:21" ht="19.5" customHeight="1">
      <c r="A64" s="2"/>
      <c r="B64" s="107" t="s">
        <v>104</v>
      </c>
      <c r="C64" s="49"/>
      <c r="D64" s="318">
        <f>'Step 3 - Cost Calculators'!I31</f>
        <v>0</v>
      </c>
      <c r="E64" s="319"/>
      <c r="F64" s="320"/>
      <c r="G64" s="52"/>
      <c r="H64" s="37"/>
      <c r="I64" s="37"/>
      <c r="J64" s="37"/>
      <c r="K64" s="117"/>
      <c r="L64" s="117"/>
      <c r="M64" s="117"/>
      <c r="N64" s="117"/>
      <c r="O64" s="117"/>
      <c r="P64" s="117"/>
      <c r="Q64" s="118"/>
      <c r="R64" s="118"/>
      <c r="S64" s="112"/>
      <c r="T64" s="113"/>
      <c r="U64" s="114"/>
    </row>
    <row r="65" spans="1:20" ht="4.5" customHeight="1">
      <c r="A65" s="2"/>
      <c r="B65" s="41"/>
      <c r="C65" s="42"/>
      <c r="D65" s="42"/>
      <c r="E65" s="2"/>
      <c r="F65" s="2"/>
      <c r="G65" s="50"/>
      <c r="H65" s="51"/>
      <c r="I65" s="51"/>
      <c r="J65" s="2"/>
      <c r="K65" s="116"/>
      <c r="L65" s="116"/>
      <c r="M65" s="116"/>
      <c r="N65" s="116"/>
      <c r="O65" s="116"/>
      <c r="P65" s="116"/>
      <c r="Q65" s="116"/>
      <c r="R65" s="116"/>
      <c r="S65" s="112"/>
      <c r="T65" s="112"/>
    </row>
    <row r="66" spans="1:21" ht="19.5" customHeight="1">
      <c r="A66" s="2"/>
      <c r="B66" s="40" t="s">
        <v>59</v>
      </c>
      <c r="C66" s="49"/>
      <c r="D66" s="318">
        <f>'Step 3 - Cost Calculators'!I33</f>
        <v>0</v>
      </c>
      <c r="E66" s="319"/>
      <c r="F66" s="320"/>
      <c r="G66" s="52"/>
      <c r="H66" s="37"/>
      <c r="I66" s="37"/>
      <c r="J66" s="37"/>
      <c r="K66" s="117"/>
      <c r="L66" s="117"/>
      <c r="M66" s="117"/>
      <c r="N66" s="117"/>
      <c r="O66" s="117"/>
      <c r="P66" s="117"/>
      <c r="Q66" s="118"/>
      <c r="R66" s="118"/>
      <c r="S66" s="112"/>
      <c r="T66" s="113"/>
      <c r="U66" s="114"/>
    </row>
    <row r="67" spans="1:20" ht="4.5" customHeight="1">
      <c r="A67" s="2"/>
      <c r="B67" s="41"/>
      <c r="C67" s="42"/>
      <c r="D67" s="42"/>
      <c r="E67" s="2"/>
      <c r="F67" s="2"/>
      <c r="G67" s="50"/>
      <c r="H67" s="51"/>
      <c r="I67" s="51"/>
      <c r="J67" s="2"/>
      <c r="K67" s="116"/>
      <c r="L67" s="116"/>
      <c r="M67" s="116"/>
      <c r="N67" s="116"/>
      <c r="O67" s="116"/>
      <c r="P67" s="116"/>
      <c r="Q67" s="116"/>
      <c r="R67" s="116"/>
      <c r="S67" s="112"/>
      <c r="T67" s="112"/>
    </row>
    <row r="68" spans="1:21" ht="19.5" customHeight="1">
      <c r="A68" s="2"/>
      <c r="B68" s="190" t="s">
        <v>167</v>
      </c>
      <c r="C68" s="49"/>
      <c r="D68" s="318">
        <f>'Step 3 - Cost Calculators'!I35</f>
        <v>0</v>
      </c>
      <c r="E68" s="319"/>
      <c r="F68" s="320"/>
      <c r="G68" s="52"/>
      <c r="H68" s="37"/>
      <c r="I68" s="37"/>
      <c r="J68" s="37"/>
      <c r="K68" s="117"/>
      <c r="L68" s="117"/>
      <c r="M68" s="117"/>
      <c r="N68" s="117"/>
      <c r="O68" s="117"/>
      <c r="P68" s="117"/>
      <c r="Q68" s="118"/>
      <c r="R68" s="118"/>
      <c r="S68" s="112"/>
      <c r="T68" s="113"/>
      <c r="U68" s="114"/>
    </row>
    <row r="69" spans="1:20" ht="4.5" customHeight="1">
      <c r="A69" s="2"/>
      <c r="B69" s="41"/>
      <c r="C69" s="42"/>
      <c r="D69" s="42"/>
      <c r="E69" s="2"/>
      <c r="F69" s="2"/>
      <c r="G69" s="50"/>
      <c r="H69" s="51"/>
      <c r="I69" s="51"/>
      <c r="J69" s="2"/>
      <c r="K69" s="116"/>
      <c r="L69" s="116"/>
      <c r="M69" s="116"/>
      <c r="N69" s="116"/>
      <c r="O69" s="116"/>
      <c r="P69" s="116"/>
      <c r="Q69" s="116"/>
      <c r="R69" s="116"/>
      <c r="S69" s="112"/>
      <c r="T69" s="112"/>
    </row>
    <row r="70" spans="1:21" ht="19.5" customHeight="1">
      <c r="A70" s="2"/>
      <c r="B70" s="190" t="s">
        <v>168</v>
      </c>
      <c r="C70" s="49"/>
      <c r="D70" s="318">
        <f>'Step 3 - Cost Calculators'!I37</f>
        <v>0</v>
      </c>
      <c r="E70" s="319"/>
      <c r="F70" s="320"/>
      <c r="G70" s="52"/>
      <c r="H70" s="37"/>
      <c r="I70" s="37"/>
      <c r="J70" s="37"/>
      <c r="K70" s="117"/>
      <c r="L70" s="117"/>
      <c r="M70" s="117"/>
      <c r="N70" s="117"/>
      <c r="O70" s="117"/>
      <c r="P70" s="117"/>
      <c r="Q70" s="118"/>
      <c r="R70" s="118"/>
      <c r="S70" s="112"/>
      <c r="T70" s="113"/>
      <c r="U70" s="114"/>
    </row>
    <row r="71" spans="1:20" ht="4.5" customHeight="1">
      <c r="A71" s="2"/>
      <c r="B71" s="202"/>
      <c r="C71" s="203"/>
      <c r="D71" s="203"/>
      <c r="E71" s="2"/>
      <c r="F71" s="2"/>
      <c r="G71" s="50"/>
      <c r="H71" s="51"/>
      <c r="I71" s="51"/>
      <c r="J71" s="2"/>
      <c r="K71" s="116"/>
      <c r="L71" s="116"/>
      <c r="M71" s="116"/>
      <c r="N71" s="116"/>
      <c r="O71" s="116"/>
      <c r="P71" s="116"/>
      <c r="Q71" s="116"/>
      <c r="R71" s="116"/>
      <c r="S71" s="112"/>
      <c r="T71" s="112"/>
    </row>
    <row r="72" spans="1:21" ht="19.5" customHeight="1">
      <c r="A72" s="2"/>
      <c r="B72" s="201" t="s">
        <v>180</v>
      </c>
      <c r="C72" s="49"/>
      <c r="D72" s="318">
        <f>'Step 3 - Cost Calculators'!I57</f>
        <v>0</v>
      </c>
      <c r="E72" s="319"/>
      <c r="F72" s="320"/>
      <c r="G72" s="204"/>
      <c r="H72" s="37"/>
      <c r="I72" s="37"/>
      <c r="J72" s="37"/>
      <c r="K72" s="117"/>
      <c r="L72" s="117"/>
      <c r="M72" s="117"/>
      <c r="N72" s="117"/>
      <c r="O72" s="117"/>
      <c r="P72" s="117"/>
      <c r="Q72" s="118"/>
      <c r="R72" s="118"/>
      <c r="S72" s="112"/>
      <c r="T72" s="113"/>
      <c r="U72" s="114"/>
    </row>
    <row r="73" spans="1:20" ht="4.5" customHeight="1">
      <c r="A73" s="2"/>
      <c r="B73" s="41"/>
      <c r="C73" s="42"/>
      <c r="D73" s="42"/>
      <c r="E73" s="2"/>
      <c r="F73" s="2"/>
      <c r="G73" s="50"/>
      <c r="H73" s="51"/>
      <c r="I73" s="51"/>
      <c r="J73" s="2"/>
      <c r="K73" s="116"/>
      <c r="L73" s="116"/>
      <c r="M73" s="116"/>
      <c r="N73" s="116"/>
      <c r="O73" s="116"/>
      <c r="P73" s="116"/>
      <c r="Q73" s="116"/>
      <c r="R73" s="116"/>
      <c r="S73" s="112"/>
      <c r="T73" s="112"/>
    </row>
    <row r="74" spans="1:21" ht="19.5" customHeight="1">
      <c r="A74" s="2"/>
      <c r="B74" s="190" t="s">
        <v>169</v>
      </c>
      <c r="C74" s="49"/>
      <c r="D74" s="318">
        <f>'Step 3 - Cost Calculators'!I39</f>
        <v>0</v>
      </c>
      <c r="E74" s="319"/>
      <c r="F74" s="320"/>
      <c r="G74" s="52"/>
      <c r="H74" s="37"/>
      <c r="I74" s="37"/>
      <c r="J74" s="37"/>
      <c r="K74" s="117"/>
      <c r="L74" s="117"/>
      <c r="M74" s="117"/>
      <c r="N74" s="117"/>
      <c r="O74" s="117"/>
      <c r="P74" s="117"/>
      <c r="Q74" s="118"/>
      <c r="R74" s="118"/>
      <c r="S74" s="112"/>
      <c r="T74" s="113"/>
      <c r="U74" s="114"/>
    </row>
    <row r="75" spans="1:20" ht="4.5" customHeight="1">
      <c r="A75" s="2"/>
      <c r="B75" s="121"/>
      <c r="C75" s="122"/>
      <c r="D75" s="122"/>
      <c r="E75" s="2"/>
      <c r="F75" s="2"/>
      <c r="G75" s="50"/>
      <c r="H75" s="51"/>
      <c r="I75" s="51"/>
      <c r="J75" s="2"/>
      <c r="K75" s="116"/>
      <c r="L75" s="116"/>
      <c r="M75" s="116"/>
      <c r="N75" s="116"/>
      <c r="O75" s="116"/>
      <c r="P75" s="116"/>
      <c r="Q75" s="116"/>
      <c r="R75" s="116"/>
      <c r="S75" s="112"/>
      <c r="T75" s="112"/>
    </row>
    <row r="76" spans="1:21" ht="19.5" customHeight="1">
      <c r="A76" s="2"/>
      <c r="B76" s="190" t="s">
        <v>170</v>
      </c>
      <c r="C76" s="49"/>
      <c r="D76" s="318">
        <f>'Step 3 - Cost Calculators'!I41</f>
        <v>0</v>
      </c>
      <c r="E76" s="319"/>
      <c r="F76" s="320"/>
      <c r="G76" s="123"/>
      <c r="H76" s="37"/>
      <c r="I76" s="37"/>
      <c r="J76" s="37"/>
      <c r="K76" s="117"/>
      <c r="L76" s="117"/>
      <c r="M76" s="117"/>
      <c r="N76" s="117"/>
      <c r="O76" s="117"/>
      <c r="P76" s="117"/>
      <c r="Q76" s="118"/>
      <c r="R76" s="118"/>
      <c r="S76" s="112"/>
      <c r="T76" s="113"/>
      <c r="U76" s="114"/>
    </row>
    <row r="77" spans="1:20" ht="4.5" customHeight="1">
      <c r="A77" s="2"/>
      <c r="B77" s="41"/>
      <c r="C77" s="42"/>
      <c r="D77" s="42"/>
      <c r="E77" s="2"/>
      <c r="F77" s="2"/>
      <c r="G77" s="50"/>
      <c r="H77" s="51"/>
      <c r="I77" s="51"/>
      <c r="J77" s="2"/>
      <c r="K77" s="116"/>
      <c r="L77" s="116"/>
      <c r="M77" s="116"/>
      <c r="N77" s="116"/>
      <c r="O77" s="116"/>
      <c r="P77" s="116"/>
      <c r="Q77" s="116"/>
      <c r="R77" s="116"/>
      <c r="S77" s="112"/>
      <c r="T77" s="112"/>
    </row>
    <row r="78" spans="1:21" ht="19.5" customHeight="1">
      <c r="A78" s="2"/>
      <c r="B78" s="190" t="s">
        <v>60</v>
      </c>
      <c r="C78" s="49"/>
      <c r="D78" s="315">
        <f>SUM(D24:F48,D52:F54,D58:F76)</f>
        <v>0</v>
      </c>
      <c r="E78" s="316"/>
      <c r="F78" s="317"/>
      <c r="G78" s="52"/>
      <c r="H78" s="37"/>
      <c r="I78" s="37"/>
      <c r="J78" s="37"/>
      <c r="K78" s="117"/>
      <c r="L78" s="117"/>
      <c r="M78" s="117"/>
      <c r="N78" s="117"/>
      <c r="O78" s="117"/>
      <c r="P78" s="117"/>
      <c r="Q78" s="118"/>
      <c r="R78" s="118"/>
      <c r="S78" s="112"/>
      <c r="T78" s="113"/>
      <c r="U78" s="114"/>
    </row>
    <row r="79" spans="1:20" ht="23.25" customHeight="1">
      <c r="A79" s="2"/>
      <c r="B79" s="41"/>
      <c r="C79" s="42"/>
      <c r="D79" s="42"/>
      <c r="E79" s="2"/>
      <c r="F79" s="2"/>
      <c r="G79" s="50"/>
      <c r="H79" s="51"/>
      <c r="I79" s="51"/>
      <c r="J79" s="2"/>
      <c r="K79" s="116"/>
      <c r="L79" s="116"/>
      <c r="M79" s="116"/>
      <c r="N79" s="116"/>
      <c r="O79" s="116"/>
      <c r="P79" s="116"/>
      <c r="Q79" s="116"/>
      <c r="R79" s="116"/>
      <c r="S79" s="112"/>
      <c r="T79" s="112"/>
    </row>
    <row r="80" spans="1:21" ht="19.5" customHeight="1">
      <c r="A80" s="2"/>
      <c r="B80" s="190" t="s">
        <v>192</v>
      </c>
      <c r="C80" s="49"/>
      <c r="D80" s="315">
        <f>(D18+D20)-D78</f>
        <v>0</v>
      </c>
      <c r="E80" s="316"/>
      <c r="F80" s="317"/>
      <c r="G80" s="52"/>
      <c r="H80" s="37"/>
      <c r="I80" s="37"/>
      <c r="J80" s="37"/>
      <c r="K80" s="117"/>
      <c r="L80" s="117"/>
      <c r="M80" s="117"/>
      <c r="N80" s="117"/>
      <c r="O80" s="117"/>
      <c r="P80" s="117"/>
      <c r="Q80" s="118"/>
      <c r="R80" s="118"/>
      <c r="S80" s="112"/>
      <c r="T80" s="113"/>
      <c r="U80" s="114"/>
    </row>
    <row r="81" spans="1:20" ht="4.5" customHeight="1">
      <c r="A81" s="2"/>
      <c r="B81" s="41"/>
      <c r="C81" s="42"/>
      <c r="D81" s="42"/>
      <c r="E81" s="2"/>
      <c r="F81" s="2"/>
      <c r="G81" s="50"/>
      <c r="H81" s="51"/>
      <c r="I81" s="51"/>
      <c r="J81" s="2"/>
      <c r="K81" s="116"/>
      <c r="L81" s="116"/>
      <c r="M81" s="116"/>
      <c r="N81" s="116"/>
      <c r="O81" s="116"/>
      <c r="P81" s="116"/>
      <c r="Q81" s="116"/>
      <c r="R81" s="116"/>
      <c r="S81" s="112"/>
      <c r="T81" s="112"/>
    </row>
    <row r="82" spans="1:21" ht="19.5" customHeight="1">
      <c r="A82" s="2"/>
      <c r="B82" s="107" t="s">
        <v>61</v>
      </c>
      <c r="C82" s="49"/>
      <c r="D82" s="341">
        <f>'Step 5 - Total Package'!D18</f>
        <v>0</v>
      </c>
      <c r="E82" s="342"/>
      <c r="F82" s="343"/>
      <c r="G82" s="52"/>
      <c r="H82" s="37"/>
      <c r="I82" s="37"/>
      <c r="J82" s="37"/>
      <c r="K82" s="117"/>
      <c r="L82" s="117"/>
      <c r="M82" s="117"/>
      <c r="N82" s="117"/>
      <c r="O82" s="117"/>
      <c r="P82" s="117"/>
      <c r="Q82" s="118"/>
      <c r="R82" s="118"/>
      <c r="S82" s="112"/>
      <c r="T82" s="113"/>
      <c r="U82" s="114"/>
    </row>
    <row r="83" spans="1:20" ht="4.5" customHeight="1">
      <c r="A83" s="2"/>
      <c r="B83" s="121"/>
      <c r="C83" s="122"/>
      <c r="D83" s="122"/>
      <c r="E83" s="2"/>
      <c r="F83" s="2"/>
      <c r="G83" s="50"/>
      <c r="H83" s="51"/>
      <c r="I83" s="51"/>
      <c r="J83" s="2"/>
      <c r="K83" s="116"/>
      <c r="L83" s="116"/>
      <c r="M83" s="116"/>
      <c r="N83" s="116"/>
      <c r="O83" s="116"/>
      <c r="P83" s="116"/>
      <c r="Q83" s="116"/>
      <c r="R83" s="116"/>
      <c r="S83" s="112"/>
      <c r="T83" s="112"/>
    </row>
    <row r="84" spans="1:21" ht="19.5" customHeight="1">
      <c r="A84" s="2"/>
      <c r="B84" s="120" t="s">
        <v>120</v>
      </c>
      <c r="C84" s="49"/>
      <c r="D84" s="341">
        <f>'Step 5 - Total Package'!D20</f>
        <v>0</v>
      </c>
      <c r="E84" s="342"/>
      <c r="F84" s="343"/>
      <c r="G84" s="123"/>
      <c r="H84" s="37"/>
      <c r="I84" s="37"/>
      <c r="J84" s="37"/>
      <c r="K84" s="117"/>
      <c r="L84" s="117"/>
      <c r="M84" s="117"/>
      <c r="N84" s="117"/>
      <c r="O84" s="117"/>
      <c r="P84" s="117"/>
      <c r="Q84" s="118"/>
      <c r="R84" s="118"/>
      <c r="S84" s="112"/>
      <c r="T84" s="113"/>
      <c r="U84" s="114"/>
    </row>
    <row r="85" spans="1:20" ht="4.5" customHeight="1">
      <c r="A85" s="2"/>
      <c r="B85" s="41"/>
      <c r="C85" s="42"/>
      <c r="D85" s="42"/>
      <c r="E85" s="2"/>
      <c r="F85" s="2"/>
      <c r="G85" s="50"/>
      <c r="H85" s="51"/>
      <c r="I85" s="51"/>
      <c r="J85" s="2"/>
      <c r="K85" s="116"/>
      <c r="L85" s="116"/>
      <c r="M85" s="116"/>
      <c r="N85" s="116"/>
      <c r="O85" s="116"/>
      <c r="P85" s="116"/>
      <c r="Q85" s="116"/>
      <c r="R85" s="116"/>
      <c r="S85" s="112"/>
      <c r="T85" s="112"/>
    </row>
    <row r="86" spans="1:21" ht="19.5" customHeight="1">
      <c r="A86" s="2"/>
      <c r="B86" s="323" t="s">
        <v>195</v>
      </c>
      <c r="C86" s="324"/>
      <c r="D86" s="325"/>
      <c r="E86" s="321">
        <f>SUM(D80-D82-D84)</f>
        <v>0</v>
      </c>
      <c r="F86" s="322"/>
      <c r="G86" s="52"/>
      <c r="H86" s="37"/>
      <c r="I86" s="37"/>
      <c r="J86" s="37"/>
      <c r="K86" s="117"/>
      <c r="L86" s="117"/>
      <c r="M86" s="117"/>
      <c r="N86" s="117"/>
      <c r="O86" s="117"/>
      <c r="P86" s="117"/>
      <c r="Q86" s="118"/>
      <c r="R86" s="118"/>
      <c r="S86" s="112"/>
      <c r="T86" s="113"/>
      <c r="U86" s="114"/>
    </row>
    <row r="87" spans="1:20" ht="11.25" customHeight="1">
      <c r="A87" s="2"/>
      <c r="B87" s="345" t="s">
        <v>184</v>
      </c>
      <c r="C87" s="346"/>
      <c r="D87" s="346"/>
      <c r="E87" s="346"/>
      <c r="F87" s="346"/>
      <c r="G87" s="50"/>
      <c r="H87" s="51"/>
      <c r="I87" s="51"/>
      <c r="J87" s="2"/>
      <c r="K87" s="116"/>
      <c r="L87" s="116"/>
      <c r="M87" s="116"/>
      <c r="N87" s="116"/>
      <c r="O87" s="116"/>
      <c r="P87" s="116"/>
      <c r="Q87" s="116"/>
      <c r="R87" s="116"/>
      <c r="S87" s="112"/>
      <c r="T87" s="112"/>
    </row>
    <row r="88" spans="1:20" ht="7.5" customHeight="1">
      <c r="A88" s="2"/>
      <c r="B88" s="347"/>
      <c r="C88" s="347"/>
      <c r="D88" s="347"/>
      <c r="E88" s="347"/>
      <c r="F88" s="347"/>
      <c r="G88" s="50"/>
      <c r="H88" s="51"/>
      <c r="I88" s="51"/>
      <c r="J88" s="2"/>
      <c r="K88" s="116"/>
      <c r="L88" s="116"/>
      <c r="M88" s="116"/>
      <c r="N88" s="116"/>
      <c r="O88" s="116"/>
      <c r="P88" s="116"/>
      <c r="Q88" s="116"/>
      <c r="R88" s="116"/>
      <c r="S88" s="112"/>
      <c r="T88" s="112"/>
    </row>
    <row r="89" spans="1:10" ht="13.5" customHeight="1">
      <c r="A89" s="12"/>
      <c r="B89" s="12"/>
      <c r="C89" s="12"/>
      <c r="D89" s="12"/>
      <c r="E89" s="12"/>
      <c r="F89" s="12"/>
      <c r="G89" s="11"/>
      <c r="H89" s="11"/>
      <c r="I89" s="1"/>
      <c r="J89" s="4"/>
    </row>
    <row r="90" spans="1:10" ht="15" customHeight="1">
      <c r="A90" s="267" t="s">
        <v>198</v>
      </c>
      <c r="B90" s="267"/>
      <c r="C90" s="267"/>
      <c r="D90" s="267"/>
      <c r="E90" s="267"/>
      <c r="F90" s="267"/>
      <c r="G90" s="267"/>
      <c r="H90" s="267"/>
      <c r="I90" s="267"/>
      <c r="J90" s="267"/>
    </row>
    <row r="91" spans="1:10" ht="14.25">
      <c r="A91" s="267"/>
      <c r="B91" s="267"/>
      <c r="C91" s="267"/>
      <c r="D91" s="267"/>
      <c r="E91" s="267"/>
      <c r="F91" s="267"/>
      <c r="G91" s="267"/>
      <c r="H91" s="267"/>
      <c r="I91" s="267"/>
      <c r="J91" s="267"/>
    </row>
    <row r="92" spans="1:10" ht="14.25">
      <c r="A92" s="267"/>
      <c r="B92" s="267"/>
      <c r="C92" s="267"/>
      <c r="D92" s="267"/>
      <c r="E92" s="267"/>
      <c r="F92" s="267"/>
      <c r="G92" s="267"/>
      <c r="H92" s="267"/>
      <c r="I92" s="267"/>
      <c r="J92" s="267"/>
    </row>
    <row r="93" spans="1:10" ht="4.5" customHeight="1">
      <c r="A93" s="4"/>
      <c r="B93" s="4"/>
      <c r="C93" s="334"/>
      <c r="D93" s="334"/>
      <c r="E93" s="334"/>
      <c r="F93" s="334"/>
      <c r="G93" s="334"/>
      <c r="H93" s="334"/>
      <c r="I93" s="4"/>
      <c r="J93" s="4"/>
    </row>
    <row r="94" spans="11:26" s="11" customFormat="1" ht="14.25" hidden="1">
      <c r="K94" s="111"/>
      <c r="L94" s="111"/>
      <c r="M94" s="111"/>
      <c r="N94" s="111"/>
      <c r="O94" s="111"/>
      <c r="P94" s="111"/>
      <c r="Q94" s="111"/>
      <c r="R94" s="111"/>
      <c r="S94" s="111"/>
      <c r="T94" s="111"/>
      <c r="U94" s="111"/>
      <c r="V94" s="111"/>
      <c r="W94" s="111"/>
      <c r="X94" s="111"/>
      <c r="Y94" s="111"/>
      <c r="Z94" s="111"/>
    </row>
    <row r="95" spans="11:26" s="11" customFormat="1" ht="14.25" hidden="1">
      <c r="K95" s="111"/>
      <c r="L95" s="111"/>
      <c r="M95" s="111"/>
      <c r="N95" s="111"/>
      <c r="O95" s="111"/>
      <c r="P95" s="111"/>
      <c r="Q95" s="111"/>
      <c r="R95" s="111"/>
      <c r="S95" s="111"/>
      <c r="T95" s="111"/>
      <c r="U95" s="111"/>
      <c r="V95" s="111"/>
      <c r="W95" s="111"/>
      <c r="X95" s="111"/>
      <c r="Y95" s="111"/>
      <c r="Z95" s="111"/>
    </row>
    <row r="96" spans="11:26" s="11" customFormat="1" ht="14.25" hidden="1">
      <c r="K96" s="111"/>
      <c r="L96" s="111"/>
      <c r="M96" s="111"/>
      <c r="N96" s="111"/>
      <c r="O96" s="111"/>
      <c r="P96" s="111"/>
      <c r="Q96" s="111"/>
      <c r="R96" s="111"/>
      <c r="S96" s="111"/>
      <c r="T96" s="111"/>
      <c r="U96" s="111"/>
      <c r="V96" s="111"/>
      <c r="W96" s="111"/>
      <c r="X96" s="111"/>
      <c r="Y96" s="111"/>
      <c r="Z96" s="111"/>
    </row>
    <row r="97" spans="11:26" s="11" customFormat="1" ht="14.25" hidden="1">
      <c r="K97" s="111"/>
      <c r="L97" s="111"/>
      <c r="M97" s="111"/>
      <c r="N97" s="111"/>
      <c r="O97" s="111"/>
      <c r="P97" s="111"/>
      <c r="Q97" s="111"/>
      <c r="R97" s="111"/>
      <c r="S97" s="111"/>
      <c r="T97" s="111"/>
      <c r="U97" s="111"/>
      <c r="V97" s="111"/>
      <c r="W97" s="111"/>
      <c r="X97" s="111"/>
      <c r="Y97" s="111"/>
      <c r="Z97" s="111"/>
    </row>
    <row r="98" spans="11:26" s="11" customFormat="1" ht="14.25" hidden="1">
      <c r="K98" s="111"/>
      <c r="L98" s="111"/>
      <c r="M98" s="111"/>
      <c r="N98" s="111"/>
      <c r="O98" s="111"/>
      <c r="P98" s="111"/>
      <c r="Q98" s="111"/>
      <c r="R98" s="111"/>
      <c r="S98" s="111"/>
      <c r="T98" s="111"/>
      <c r="U98" s="111"/>
      <c r="V98" s="111"/>
      <c r="W98" s="111"/>
      <c r="X98" s="111"/>
      <c r="Y98" s="111"/>
      <c r="Z98" s="111"/>
    </row>
    <row r="99" spans="11:26" s="11" customFormat="1" ht="14.25" hidden="1">
      <c r="K99" s="111"/>
      <c r="L99" s="111"/>
      <c r="M99" s="111"/>
      <c r="N99" s="111"/>
      <c r="O99" s="111"/>
      <c r="P99" s="111"/>
      <c r="Q99" s="111"/>
      <c r="R99" s="111"/>
      <c r="S99" s="111"/>
      <c r="T99" s="111"/>
      <c r="U99" s="111"/>
      <c r="V99" s="111"/>
      <c r="W99" s="111"/>
      <c r="X99" s="111"/>
      <c r="Y99" s="111"/>
      <c r="Z99" s="111"/>
    </row>
    <row r="100" spans="11:26" s="11" customFormat="1" ht="14.25" hidden="1">
      <c r="K100" s="111"/>
      <c r="L100" s="111"/>
      <c r="M100" s="111"/>
      <c r="N100" s="111"/>
      <c r="O100" s="111"/>
      <c r="P100" s="111"/>
      <c r="Q100" s="111"/>
      <c r="R100" s="111"/>
      <c r="S100" s="111"/>
      <c r="T100" s="111"/>
      <c r="U100" s="111"/>
      <c r="V100" s="111"/>
      <c r="W100" s="111"/>
      <c r="X100" s="111"/>
      <c r="Y100" s="111"/>
      <c r="Z100" s="111"/>
    </row>
    <row r="101" spans="11:26" s="11" customFormat="1" ht="14.25" hidden="1">
      <c r="K101" s="111"/>
      <c r="L101" s="111"/>
      <c r="M101" s="111"/>
      <c r="N101" s="111"/>
      <c r="O101" s="111"/>
      <c r="P101" s="111"/>
      <c r="Q101" s="111"/>
      <c r="R101" s="111"/>
      <c r="S101" s="111"/>
      <c r="T101" s="111"/>
      <c r="U101" s="111"/>
      <c r="V101" s="111"/>
      <c r="W101" s="111"/>
      <c r="X101" s="111"/>
      <c r="Y101" s="111"/>
      <c r="Z101" s="111"/>
    </row>
    <row r="102" spans="11:26" s="11" customFormat="1" ht="14.25" hidden="1">
      <c r="K102" s="111"/>
      <c r="L102" s="111"/>
      <c r="M102" s="111"/>
      <c r="N102" s="111"/>
      <c r="O102" s="111"/>
      <c r="P102" s="111"/>
      <c r="Q102" s="111"/>
      <c r="R102" s="111"/>
      <c r="S102" s="111"/>
      <c r="T102" s="111"/>
      <c r="U102" s="111"/>
      <c r="V102" s="111"/>
      <c r="W102" s="111"/>
      <c r="X102" s="111"/>
      <c r="Y102" s="111"/>
      <c r="Z102" s="111"/>
    </row>
    <row r="103" spans="2:26" s="11" customFormat="1" ht="14.25" hidden="1">
      <c r="B103" s="104" t="s">
        <v>37</v>
      </c>
      <c r="K103" s="111"/>
      <c r="L103" s="111"/>
      <c r="M103" s="111"/>
      <c r="N103" s="111"/>
      <c r="O103" s="111"/>
      <c r="P103" s="111"/>
      <c r="Q103" s="111"/>
      <c r="R103" s="111"/>
      <c r="S103" s="111"/>
      <c r="T103" s="111"/>
      <c r="U103" s="111"/>
      <c r="V103" s="111"/>
      <c r="W103" s="111"/>
      <c r="X103" s="111"/>
      <c r="Y103" s="111"/>
      <c r="Z103" s="111"/>
    </row>
    <row r="104" spans="2:26" s="11" customFormat="1" ht="14.25" hidden="1">
      <c r="B104" s="104" t="s">
        <v>38</v>
      </c>
      <c r="K104" s="111"/>
      <c r="L104" s="111"/>
      <c r="M104" s="111"/>
      <c r="N104" s="111"/>
      <c r="O104" s="111"/>
      <c r="P104" s="111"/>
      <c r="Q104" s="111"/>
      <c r="R104" s="111"/>
      <c r="S104" s="111"/>
      <c r="T104" s="111"/>
      <c r="U104" s="111"/>
      <c r="V104" s="111"/>
      <c r="W104" s="111"/>
      <c r="X104" s="111"/>
      <c r="Y104" s="111"/>
      <c r="Z104" s="111"/>
    </row>
    <row r="105" spans="2:26" s="11" customFormat="1" ht="14.25" hidden="1">
      <c r="B105" s="104" t="s">
        <v>39</v>
      </c>
      <c r="K105" s="111"/>
      <c r="L105" s="111"/>
      <c r="M105" s="111"/>
      <c r="N105" s="111"/>
      <c r="O105" s="111"/>
      <c r="P105" s="111"/>
      <c r="Q105" s="111"/>
      <c r="R105" s="111"/>
      <c r="S105" s="111"/>
      <c r="T105" s="111"/>
      <c r="U105" s="111"/>
      <c r="V105" s="111"/>
      <c r="W105" s="111"/>
      <c r="X105" s="111"/>
      <c r="Y105" s="111"/>
      <c r="Z105" s="111"/>
    </row>
    <row r="106" spans="2:26" s="11" customFormat="1" ht="14.25" hidden="1">
      <c r="B106" s="104" t="s">
        <v>40</v>
      </c>
      <c r="K106" s="111"/>
      <c r="L106" s="111"/>
      <c r="M106" s="111"/>
      <c r="N106" s="111"/>
      <c r="O106" s="111"/>
      <c r="P106" s="111"/>
      <c r="Q106" s="111"/>
      <c r="R106" s="111"/>
      <c r="S106" s="111"/>
      <c r="T106" s="111"/>
      <c r="U106" s="111"/>
      <c r="V106" s="111"/>
      <c r="W106" s="111"/>
      <c r="X106" s="111"/>
      <c r="Y106" s="111"/>
      <c r="Z106" s="111"/>
    </row>
    <row r="107" spans="11:26" s="11" customFormat="1" ht="14.25" hidden="1">
      <c r="K107" s="111"/>
      <c r="L107" s="111"/>
      <c r="M107" s="111"/>
      <c r="N107" s="111"/>
      <c r="O107" s="111"/>
      <c r="P107" s="111"/>
      <c r="Q107" s="111"/>
      <c r="R107" s="111"/>
      <c r="S107" s="111"/>
      <c r="T107" s="111"/>
      <c r="U107" s="111"/>
      <c r="V107" s="111"/>
      <c r="W107" s="111"/>
      <c r="X107" s="111"/>
      <c r="Y107" s="111"/>
      <c r="Z107" s="111"/>
    </row>
    <row r="108" spans="11:26" s="11" customFormat="1" ht="14.25" hidden="1">
      <c r="K108" s="111"/>
      <c r="L108" s="111"/>
      <c r="M108" s="111"/>
      <c r="N108" s="111"/>
      <c r="O108" s="111"/>
      <c r="P108" s="111"/>
      <c r="Q108" s="111"/>
      <c r="R108" s="111"/>
      <c r="S108" s="111"/>
      <c r="T108" s="111"/>
      <c r="U108" s="111"/>
      <c r="V108" s="111"/>
      <c r="W108" s="111"/>
      <c r="X108" s="111"/>
      <c r="Y108" s="111"/>
      <c r="Z108" s="111"/>
    </row>
    <row r="109" spans="11:26" s="11" customFormat="1" ht="14.25" hidden="1">
      <c r="K109" s="111"/>
      <c r="L109" s="111"/>
      <c r="M109" s="111"/>
      <c r="N109" s="111"/>
      <c r="O109" s="111"/>
      <c r="P109" s="111"/>
      <c r="Q109" s="111"/>
      <c r="R109" s="111"/>
      <c r="S109" s="111"/>
      <c r="T109" s="111"/>
      <c r="U109" s="111"/>
      <c r="V109" s="111"/>
      <c r="W109" s="111"/>
      <c r="X109" s="111"/>
      <c r="Y109" s="111"/>
      <c r="Z109" s="111"/>
    </row>
    <row r="110" spans="11:26" s="11" customFormat="1" ht="14.25" hidden="1">
      <c r="K110" s="111"/>
      <c r="L110" s="111"/>
      <c r="M110" s="111"/>
      <c r="N110" s="111"/>
      <c r="O110" s="111"/>
      <c r="P110" s="111"/>
      <c r="Q110" s="111"/>
      <c r="R110" s="111"/>
      <c r="S110" s="111"/>
      <c r="T110" s="111"/>
      <c r="U110" s="111"/>
      <c r="V110" s="111"/>
      <c r="W110" s="111"/>
      <c r="X110" s="111"/>
      <c r="Y110" s="111"/>
      <c r="Z110" s="111"/>
    </row>
    <row r="111" spans="11:26" s="11" customFormat="1" ht="14.25" hidden="1">
      <c r="K111" s="111"/>
      <c r="L111" s="111"/>
      <c r="M111" s="111"/>
      <c r="N111" s="111"/>
      <c r="O111" s="111"/>
      <c r="P111" s="111"/>
      <c r="Q111" s="111"/>
      <c r="R111" s="111"/>
      <c r="S111" s="111"/>
      <c r="T111" s="111"/>
      <c r="U111" s="111"/>
      <c r="V111" s="111"/>
      <c r="W111" s="111"/>
      <c r="X111" s="111"/>
      <c r="Y111" s="111"/>
      <c r="Z111" s="111"/>
    </row>
    <row r="112" spans="11:26" s="11" customFormat="1" ht="14.25" hidden="1">
      <c r="K112" s="111"/>
      <c r="L112" s="111"/>
      <c r="M112" s="111"/>
      <c r="N112" s="111"/>
      <c r="O112" s="111"/>
      <c r="P112" s="111"/>
      <c r="Q112" s="111"/>
      <c r="R112" s="111"/>
      <c r="S112" s="111"/>
      <c r="T112" s="111"/>
      <c r="U112" s="111"/>
      <c r="V112" s="111"/>
      <c r="W112" s="111"/>
      <c r="X112" s="111"/>
      <c r="Y112" s="111"/>
      <c r="Z112" s="111"/>
    </row>
    <row r="113" spans="11:26" s="11" customFormat="1" ht="14.25" hidden="1">
      <c r="K113" s="111"/>
      <c r="L113" s="111"/>
      <c r="M113" s="111"/>
      <c r="N113" s="111"/>
      <c r="O113" s="111"/>
      <c r="P113" s="111"/>
      <c r="Q113" s="111"/>
      <c r="R113" s="111"/>
      <c r="S113" s="111"/>
      <c r="T113" s="111"/>
      <c r="U113" s="111"/>
      <c r="V113" s="111"/>
      <c r="W113" s="111"/>
      <c r="X113" s="111"/>
      <c r="Y113" s="111"/>
      <c r="Z113" s="111"/>
    </row>
    <row r="114" spans="11:26" s="11" customFormat="1" ht="14.25" hidden="1">
      <c r="K114" s="111"/>
      <c r="L114" s="111"/>
      <c r="M114" s="111"/>
      <c r="N114" s="111"/>
      <c r="O114" s="111"/>
      <c r="P114" s="111"/>
      <c r="Q114" s="111"/>
      <c r="R114" s="111"/>
      <c r="S114" s="111"/>
      <c r="T114" s="111"/>
      <c r="U114" s="111"/>
      <c r="V114" s="111"/>
      <c r="W114" s="111"/>
      <c r="X114" s="111"/>
      <c r="Y114" s="111"/>
      <c r="Z114" s="111"/>
    </row>
    <row r="115" spans="11:26" s="11" customFormat="1" ht="14.25" hidden="1">
      <c r="K115" s="111"/>
      <c r="L115" s="111"/>
      <c r="M115" s="111"/>
      <c r="N115" s="111"/>
      <c r="O115" s="111"/>
      <c r="P115" s="111"/>
      <c r="Q115" s="111"/>
      <c r="R115" s="111"/>
      <c r="S115" s="111"/>
      <c r="T115" s="111"/>
      <c r="U115" s="111"/>
      <c r="V115" s="111"/>
      <c r="W115" s="111"/>
      <c r="X115" s="111"/>
      <c r="Y115" s="111"/>
      <c r="Z115" s="111"/>
    </row>
    <row r="116" ht="14.25" hidden="1"/>
  </sheetData>
  <sheetProtection password="DBAD" sheet="1" objects="1" scenarios="1" selectLockedCells="1"/>
  <mergeCells count="47">
    <mergeCell ref="B87:F88"/>
    <mergeCell ref="D70:F70"/>
    <mergeCell ref="I8:J8"/>
    <mergeCell ref="D30:F30"/>
    <mergeCell ref="D34:F34"/>
    <mergeCell ref="D26:F26"/>
    <mergeCell ref="D28:F28"/>
    <mergeCell ref="B50:F50"/>
    <mergeCell ref="D52:F52"/>
    <mergeCell ref="D54:F54"/>
    <mergeCell ref="B56:F56"/>
    <mergeCell ref="D58:F58"/>
    <mergeCell ref="D64:F64"/>
    <mergeCell ref="D74:F74"/>
    <mergeCell ref="D84:F84"/>
    <mergeCell ref="D60:F60"/>
    <mergeCell ref="D76:F76"/>
    <mergeCell ref="D68:F68"/>
    <mergeCell ref="C93:H93"/>
    <mergeCell ref="D14:F14"/>
    <mergeCell ref="D16:F16"/>
    <mergeCell ref="D18:F18"/>
    <mergeCell ref="D24:F24"/>
    <mergeCell ref="D62:F62"/>
    <mergeCell ref="A90:J92"/>
    <mergeCell ref="D80:F80"/>
    <mergeCell ref="D82:F82"/>
    <mergeCell ref="D78:F78"/>
    <mergeCell ref="D46:F46"/>
    <mergeCell ref="D48:F48"/>
    <mergeCell ref="B10:F10"/>
    <mergeCell ref="B22:F22"/>
    <mergeCell ref="D36:F36"/>
    <mergeCell ref="D38:F38"/>
    <mergeCell ref="D40:F40"/>
    <mergeCell ref="D42:F42"/>
    <mergeCell ref="D44:F44"/>
    <mergeCell ref="A1:J4"/>
    <mergeCell ref="D20:F20"/>
    <mergeCell ref="D32:F32"/>
    <mergeCell ref="D72:F72"/>
    <mergeCell ref="E86:F86"/>
    <mergeCell ref="B86:D86"/>
    <mergeCell ref="E6:I6"/>
    <mergeCell ref="D12:F12"/>
    <mergeCell ref="D8:F8"/>
    <mergeCell ref="D66:F66"/>
  </mergeCells>
  <printOptions horizontalCentered="1"/>
  <pageMargins left="0.2755905511811024" right="0.2755905511811024" top="0.30092592592592593" bottom="0.275" header="0.31496062992125984" footer="0.31496062992125984"/>
  <pageSetup fitToHeight="1" fitToWidth="1"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B50"/>
  <sheetViews>
    <sheetView showGridLines="0" zoomScale="90" zoomScaleNormal="90" workbookViewId="0" topLeftCell="A1">
      <selection activeCell="A30" sqref="A30"/>
    </sheetView>
  </sheetViews>
  <sheetFormatPr defaultColWidth="9.140625" defaultRowHeight="15"/>
  <cols>
    <col min="1" max="1" width="13.421875" style="0" customWidth="1"/>
    <col min="2" max="2" width="8.7109375" style="0" bestFit="1" customWidth="1"/>
    <col min="3" max="9" width="15.57421875" style="0" bestFit="1" customWidth="1"/>
    <col min="10" max="10" width="18.140625" style="0" bestFit="1" customWidth="1"/>
    <col min="11" max="11" width="18.140625" style="0" customWidth="1"/>
    <col min="12" max="13" width="9.140625" style="237" hidden="1" customWidth="1"/>
    <col min="14" max="14" width="32.8515625" style="11" hidden="1" customWidth="1"/>
    <col min="15" max="23" width="11.57421875" style="11" hidden="1" customWidth="1"/>
    <col min="24" max="24" width="9.140625" style="237" hidden="1" customWidth="1"/>
    <col min="25" max="16384" width="9.140625" style="237" customWidth="1"/>
  </cols>
  <sheetData>
    <row r="1" spans="1:28" ht="57.75" customHeight="1">
      <c r="A1" s="350" t="s">
        <v>193</v>
      </c>
      <c r="B1" s="351"/>
      <c r="C1" s="351"/>
      <c r="D1" s="351"/>
      <c r="E1" s="351"/>
      <c r="F1" s="351"/>
      <c r="G1" s="351"/>
      <c r="H1" s="351"/>
      <c r="I1" s="351"/>
      <c r="J1" s="351"/>
      <c r="K1" s="351"/>
      <c r="L1" s="11"/>
      <c r="M1" s="11"/>
      <c r="Q1" s="231"/>
      <c r="X1" s="11"/>
      <c r="Y1" s="11"/>
      <c r="Z1" s="11"/>
      <c r="AA1" s="11"/>
      <c r="AB1" s="11"/>
    </row>
    <row r="2" spans="1:28" ht="14.25">
      <c r="A2" s="11"/>
      <c r="B2" s="11"/>
      <c r="C2" s="11"/>
      <c r="D2" s="11"/>
      <c r="E2" s="11"/>
      <c r="F2" s="11"/>
      <c r="G2" s="11"/>
      <c r="H2" s="11"/>
      <c r="I2" s="11"/>
      <c r="J2" s="11"/>
      <c r="K2" s="11"/>
      <c r="L2" s="11"/>
      <c r="M2" s="11"/>
      <c r="X2" s="11"/>
      <c r="Y2" s="11"/>
      <c r="Z2" s="11"/>
      <c r="AA2" s="11"/>
      <c r="AB2" s="11"/>
    </row>
    <row r="3" spans="1:28" s="236" customFormat="1" ht="30" customHeight="1">
      <c r="A3" s="232"/>
      <c r="B3" s="232"/>
      <c r="C3" s="352" t="s">
        <v>185</v>
      </c>
      <c r="D3" s="352"/>
      <c r="E3" s="352"/>
      <c r="F3" s="352"/>
      <c r="G3" s="352"/>
      <c r="H3" s="352"/>
      <c r="I3" s="352"/>
      <c r="J3" s="352"/>
      <c r="K3" s="352"/>
      <c r="L3" s="233"/>
      <c r="M3" s="233"/>
      <c r="N3" s="234" t="s">
        <v>186</v>
      </c>
      <c r="O3" s="235"/>
      <c r="P3" s="235"/>
      <c r="Q3" s="235"/>
      <c r="R3" s="235"/>
      <c r="S3" s="235"/>
      <c r="T3" s="235"/>
      <c r="U3" s="235"/>
      <c r="V3" s="235"/>
      <c r="W3" s="235"/>
      <c r="X3" s="233"/>
      <c r="Y3" s="233"/>
      <c r="Z3" s="233"/>
      <c r="AA3" s="233"/>
      <c r="AB3" s="233"/>
    </row>
    <row r="4" spans="1:28" s="236" customFormat="1" ht="30" customHeight="1">
      <c r="A4" s="237"/>
      <c r="B4" s="238"/>
      <c r="C4" s="239">
        <v>-2</v>
      </c>
      <c r="D4" s="239">
        <v>-1.5</v>
      </c>
      <c r="E4" s="240">
        <v>-1</v>
      </c>
      <c r="F4" s="239">
        <v>-0.5</v>
      </c>
      <c r="G4" s="241">
        <v>0</v>
      </c>
      <c r="H4" s="242">
        <v>0.5</v>
      </c>
      <c r="I4" s="242">
        <v>1</v>
      </c>
      <c r="J4" s="242">
        <v>1.5</v>
      </c>
      <c r="K4" s="242">
        <v>2</v>
      </c>
      <c r="L4" s="233"/>
      <c r="M4" s="233"/>
      <c r="N4" s="251"/>
      <c r="O4" s="252">
        <v>-2</v>
      </c>
      <c r="P4" s="252">
        <v>-1.5</v>
      </c>
      <c r="Q4" s="252">
        <v>-1</v>
      </c>
      <c r="R4" s="252">
        <v>-0.5</v>
      </c>
      <c r="S4" s="252">
        <v>0</v>
      </c>
      <c r="T4" s="252">
        <v>0.5</v>
      </c>
      <c r="U4" s="252">
        <v>1</v>
      </c>
      <c r="V4" s="252">
        <v>1.5</v>
      </c>
      <c r="W4" s="252">
        <v>2</v>
      </c>
      <c r="X4" s="233"/>
      <c r="Y4" s="233"/>
      <c r="Z4" s="233"/>
      <c r="AA4" s="233"/>
      <c r="AB4" s="233"/>
    </row>
    <row r="5" spans="1:28" s="236" customFormat="1" ht="30" customHeight="1">
      <c r="A5" s="353" t="s">
        <v>187</v>
      </c>
      <c r="B5" s="243">
        <v>0.1</v>
      </c>
      <c r="C5" s="244">
        <f>ROUND(O15,-2)</f>
        <v>0</v>
      </c>
      <c r="D5" s="244">
        <f aca="true" t="shared" si="0" ref="D5:K9">ROUND(P15,-2)</f>
        <v>0</v>
      </c>
      <c r="E5" s="244">
        <f t="shared" si="0"/>
        <v>0</v>
      </c>
      <c r="F5" s="244">
        <f t="shared" si="0"/>
        <v>0</v>
      </c>
      <c r="G5" s="244">
        <f t="shared" si="0"/>
        <v>0</v>
      </c>
      <c r="H5" s="244">
        <f t="shared" si="0"/>
        <v>0</v>
      </c>
      <c r="I5" s="244">
        <f t="shared" si="0"/>
        <v>0</v>
      </c>
      <c r="J5" s="244">
        <f t="shared" si="0"/>
        <v>0</v>
      </c>
      <c r="K5" s="244">
        <f t="shared" si="0"/>
        <v>0</v>
      </c>
      <c r="L5" s="245"/>
      <c r="M5" s="233"/>
      <c r="N5" s="253">
        <v>1.1</v>
      </c>
      <c r="O5" s="254">
        <f>((Budget!$D$12*$N5)*((Budget!$D$14*Budget!$D$16)+(C$4*Budget!$D$16)))+Budget!$D$20</f>
        <v>0</v>
      </c>
      <c r="P5" s="254">
        <f>((Budget!$D$12*$N5)*((Budget!$D$14*Budget!$D$16)+(D$4*Budget!$D$16)))+Budget!$D$20</f>
        <v>0</v>
      </c>
      <c r="Q5" s="254">
        <f>((Budget!$D$12*$N5)*((Budget!$D$14*Budget!$D$16)+(E$4*Budget!$D$16)))+Budget!$D$20</f>
        <v>0</v>
      </c>
      <c r="R5" s="254">
        <f>((Budget!$D$12*$N5)*((Budget!$D$14*Budget!$D$16)+(F$4*Budget!$D$16)))+Budget!$D$20</f>
        <v>0</v>
      </c>
      <c r="S5" s="254">
        <f>((Budget!$D$12*$N5)*((Budget!$D$14*Budget!$D$16)+(G$4*Budget!$D$16)))+Budget!$D$20</f>
        <v>0</v>
      </c>
      <c r="T5" s="254">
        <f>((Budget!$D$12*$N5)*((Budget!$D$14*Budget!$D$16)+(H$4*Budget!$D$16)))+Budget!$D$20</f>
        <v>0</v>
      </c>
      <c r="U5" s="254">
        <f>((Budget!$D$12*$N5)*((Budget!$D$14*Budget!$D$16)+(I$4*Budget!$D$16)))+Budget!$D$20</f>
        <v>0</v>
      </c>
      <c r="V5" s="254">
        <f>((Budget!$D$12*$N5)*((Budget!$D$14*Budget!$D$16)+(J$4*Budget!$D$16)))+Budget!$D$20</f>
        <v>0</v>
      </c>
      <c r="W5" s="254">
        <f>((Budget!$D$12*$N5)*((Budget!$D$14*Budget!$D$16)+(K$4*Budget!$D$16)))+Budget!$D$20</f>
        <v>0</v>
      </c>
      <c r="X5" s="233"/>
      <c r="Y5" s="233"/>
      <c r="Z5" s="233"/>
      <c r="AA5" s="233"/>
      <c r="AB5" s="233"/>
    </row>
    <row r="6" spans="1:28" s="236" customFormat="1" ht="30" customHeight="1">
      <c r="A6" s="353"/>
      <c r="B6" s="243">
        <v>0.05</v>
      </c>
      <c r="C6" s="244">
        <f>ROUND(O16,-2)</f>
        <v>0</v>
      </c>
      <c r="D6" s="244">
        <f t="shared" si="0"/>
        <v>0</v>
      </c>
      <c r="E6" s="244">
        <f t="shared" si="0"/>
        <v>0</v>
      </c>
      <c r="F6" s="244">
        <f t="shared" si="0"/>
        <v>0</v>
      </c>
      <c r="G6" s="244">
        <f t="shared" si="0"/>
        <v>0</v>
      </c>
      <c r="H6" s="244">
        <f t="shared" si="0"/>
        <v>0</v>
      </c>
      <c r="I6" s="244">
        <f t="shared" si="0"/>
        <v>0</v>
      </c>
      <c r="J6" s="244">
        <f t="shared" si="0"/>
        <v>0</v>
      </c>
      <c r="K6" s="244">
        <f t="shared" si="0"/>
        <v>0</v>
      </c>
      <c r="L6" s="245"/>
      <c r="M6" s="233"/>
      <c r="N6" s="253">
        <v>1.05</v>
      </c>
      <c r="O6" s="254">
        <f>((Budget!$D$12*$N6)*((Budget!$D$14*Budget!$D$16)+(C$4*Budget!$D$16)))+Budget!$D$20</f>
        <v>0</v>
      </c>
      <c r="P6" s="254">
        <f>((Budget!$D$12*$N6)*((Budget!$D$14*Budget!$D$16)+(D$4*Budget!$D$16)))+Budget!$D$20</f>
        <v>0</v>
      </c>
      <c r="Q6" s="254">
        <f>((Budget!$D$12*$N6)*((Budget!$D$14*Budget!$D$16)+(E$4*Budget!$D$16)))+Budget!$D$20</f>
        <v>0</v>
      </c>
      <c r="R6" s="254">
        <f>((Budget!$D$12*$N6)*((Budget!$D$14*Budget!$D$16)+(F$4*Budget!$D$16)))+Budget!$D$20</f>
        <v>0</v>
      </c>
      <c r="S6" s="254">
        <f>((Budget!$D$12*$N6)*((Budget!$D$14*Budget!$D$16)+(G$4*Budget!$D$16)))+Budget!$D$20</f>
        <v>0</v>
      </c>
      <c r="T6" s="254">
        <f>((Budget!$D$12*$N6)*((Budget!$D$14*Budget!$D$16)+(H$4*Budget!$D$16)))+Budget!$D$20</f>
        <v>0</v>
      </c>
      <c r="U6" s="254">
        <f>((Budget!$D$12*$N6)*((Budget!$D$14*Budget!$D$16)+(I$4*Budget!$D$16)))+Budget!$D$20</f>
        <v>0</v>
      </c>
      <c r="V6" s="254">
        <f>((Budget!$D$12*$N6)*((Budget!$D$14*Budget!$D$16)+(J$4*Budget!$D$16)))+Budget!$D$20</f>
        <v>0</v>
      </c>
      <c r="W6" s="254">
        <f>((Budget!$D$12*$N6)*((Budget!$D$14*Budget!$D$16)+(K$4*Budget!$D$16)))+Budget!$D$20</f>
        <v>0</v>
      </c>
      <c r="X6" s="233"/>
      <c r="Y6" s="233"/>
      <c r="Z6" s="233"/>
      <c r="AA6" s="233"/>
      <c r="AB6" s="233"/>
    </row>
    <row r="7" spans="1:28" s="236" customFormat="1" ht="30" customHeight="1">
      <c r="A7" s="353"/>
      <c r="B7" s="246">
        <v>0</v>
      </c>
      <c r="C7" s="244">
        <f>ROUND(O17,-2)</f>
        <v>0</v>
      </c>
      <c r="D7" s="244">
        <f t="shared" si="0"/>
        <v>0</v>
      </c>
      <c r="E7" s="244">
        <f t="shared" si="0"/>
        <v>0</v>
      </c>
      <c r="F7" s="244">
        <f t="shared" si="0"/>
        <v>0</v>
      </c>
      <c r="G7" s="247">
        <f>Budget!$D$80</f>
        <v>0</v>
      </c>
      <c r="H7" s="244">
        <f t="shared" si="0"/>
        <v>0</v>
      </c>
      <c r="I7" s="244">
        <f t="shared" si="0"/>
        <v>0</v>
      </c>
      <c r="J7" s="244">
        <f t="shared" si="0"/>
        <v>0</v>
      </c>
      <c r="K7" s="244">
        <f t="shared" si="0"/>
        <v>0</v>
      </c>
      <c r="L7" s="245"/>
      <c r="M7" s="233"/>
      <c r="N7" s="255">
        <v>0</v>
      </c>
      <c r="O7" s="254">
        <f>((Budget!$D$12)*((Budget!$D$14*Budget!$D$16)+(C$4*Budget!$D$16)))+Budget!$D$20</f>
        <v>0</v>
      </c>
      <c r="P7" s="254">
        <f>((Budget!$D$12)*((Budget!$D$14*Budget!$D$16)+(D$4*Budget!$D$16)))+Budget!$D$20</f>
        <v>0</v>
      </c>
      <c r="Q7" s="254">
        <f>((Budget!$D$12)*((Budget!$D$14*Budget!$D$16)+(E$4*Budget!$D$16)))+Budget!$D$20</f>
        <v>0</v>
      </c>
      <c r="R7" s="254">
        <f>((Budget!$D$12)*((Budget!$D$14*Budget!$D$16)+(F$4*Budget!$D$16)))+Budget!$D$20</f>
        <v>0</v>
      </c>
      <c r="S7" s="254">
        <f>((Budget!$D$12)*((Budget!$D$14*Budget!$D$16)+(G$4*Budget!$D$16)))+Budget!$D$20</f>
        <v>0</v>
      </c>
      <c r="T7" s="254">
        <f>((Budget!$D$12)*((Budget!$D$14*Budget!$D$16)+(H$4*Budget!$D$16)))+Budget!$D$20</f>
        <v>0</v>
      </c>
      <c r="U7" s="254">
        <f>((Budget!$D$12)*((Budget!$D$14*Budget!$D$16)+(I$4*Budget!$D$16)))+Budget!$D$20</f>
        <v>0</v>
      </c>
      <c r="V7" s="254">
        <f>((Budget!$D$12)*((Budget!$D$14*Budget!$D$16)+(J$4*Budget!$D$16)))+Budget!$D$20</f>
        <v>0</v>
      </c>
      <c r="W7" s="254">
        <f>((Budget!$D$12)*((Budget!$D$14*Budget!$D$16)+(K$4*Budget!$D$16)))+Budget!$D$20</f>
        <v>0</v>
      </c>
      <c r="X7" s="233"/>
      <c r="Y7" s="233"/>
      <c r="Z7" s="233"/>
      <c r="AA7" s="233"/>
      <c r="AB7" s="233"/>
    </row>
    <row r="8" spans="1:28" s="236" customFormat="1" ht="30" customHeight="1">
      <c r="A8" s="353"/>
      <c r="B8" s="243">
        <v>-0.05</v>
      </c>
      <c r="C8" s="244">
        <f>ROUND(O18,-2)</f>
        <v>0</v>
      </c>
      <c r="D8" s="244">
        <f t="shared" si="0"/>
        <v>0</v>
      </c>
      <c r="E8" s="244">
        <f t="shared" si="0"/>
        <v>0</v>
      </c>
      <c r="F8" s="244">
        <f t="shared" si="0"/>
        <v>0</v>
      </c>
      <c r="G8" s="244">
        <f>ROUND(S18,-2)</f>
        <v>0</v>
      </c>
      <c r="H8" s="244">
        <f t="shared" si="0"/>
        <v>0</v>
      </c>
      <c r="I8" s="244">
        <f t="shared" si="0"/>
        <v>0</v>
      </c>
      <c r="J8" s="244">
        <f t="shared" si="0"/>
        <v>0</v>
      </c>
      <c r="K8" s="244">
        <f t="shared" si="0"/>
        <v>0</v>
      </c>
      <c r="L8" s="245"/>
      <c r="M8" s="233"/>
      <c r="N8" s="253">
        <v>0.95</v>
      </c>
      <c r="O8" s="254">
        <f>((Budget!$D$12*$N8)*((Budget!$D$14*Budget!$D$16)+(C$4*Budget!$D$16)))+Budget!$D$20</f>
        <v>0</v>
      </c>
      <c r="P8" s="254">
        <f>((Budget!$D$12*$N8)*((Budget!$D$14*Budget!$D$16)+(D$4*Budget!$D$16)))+Budget!$D$20</f>
        <v>0</v>
      </c>
      <c r="Q8" s="254">
        <f>((Budget!$D$12*$N8)*((Budget!$D$14*Budget!$D$16)+(E$4*Budget!$D$16)))+Budget!$D$20</f>
        <v>0</v>
      </c>
      <c r="R8" s="254">
        <f>((Budget!$D$12*$N8)*((Budget!$D$14*Budget!$D$16)+(F$4*Budget!$D$16)))+Budget!$D$20</f>
        <v>0</v>
      </c>
      <c r="S8" s="254">
        <f>((Budget!$D$12*$N8)*((Budget!$D$14*Budget!$D$16)+(G$4*Budget!$D$16)))+Budget!$D$20</f>
        <v>0</v>
      </c>
      <c r="T8" s="254">
        <f>((Budget!$D$12*$N8)*((Budget!$D$14*Budget!$D$16)+(H$4*Budget!$D$16)))+Budget!$D$20</f>
        <v>0</v>
      </c>
      <c r="U8" s="254">
        <f>((Budget!$D$12*$N8)*((Budget!$D$14*Budget!$D$16)+(I$4*Budget!$D$16)))+Budget!$D$20</f>
        <v>0</v>
      </c>
      <c r="V8" s="254">
        <f>((Budget!$D$12*$N8)*((Budget!$D$14*Budget!$D$16)+(J$4*Budget!$D$16)))+Budget!$D$20</f>
        <v>0</v>
      </c>
      <c r="W8" s="254">
        <f>((Budget!$D$12*$N8)*((Budget!$D$14*Budget!$D$16)+(K$4*Budget!$D$16)))+Budget!$D$20</f>
        <v>0</v>
      </c>
      <c r="X8" s="233"/>
      <c r="Y8" s="233"/>
      <c r="Z8" s="233"/>
      <c r="AA8" s="233"/>
      <c r="AB8" s="233"/>
    </row>
    <row r="9" spans="1:28" s="236" customFormat="1" ht="30" customHeight="1">
      <c r="A9" s="353"/>
      <c r="B9" s="248">
        <v>-0.1</v>
      </c>
      <c r="C9" s="244">
        <f>ROUND(O19,-2)</f>
        <v>0</v>
      </c>
      <c r="D9" s="244">
        <f t="shared" si="0"/>
        <v>0</v>
      </c>
      <c r="E9" s="244">
        <f t="shared" si="0"/>
        <v>0</v>
      </c>
      <c r="F9" s="244">
        <f t="shared" si="0"/>
        <v>0</v>
      </c>
      <c r="G9" s="244">
        <f>ROUND(S19,-2)</f>
        <v>0</v>
      </c>
      <c r="H9" s="244">
        <f t="shared" si="0"/>
        <v>0</v>
      </c>
      <c r="I9" s="244">
        <f t="shared" si="0"/>
        <v>0</v>
      </c>
      <c r="J9" s="244">
        <f t="shared" si="0"/>
        <v>0</v>
      </c>
      <c r="K9" s="244">
        <f t="shared" si="0"/>
        <v>0</v>
      </c>
      <c r="L9" s="245"/>
      <c r="M9" s="233"/>
      <c r="N9" s="253">
        <v>0.9</v>
      </c>
      <c r="O9" s="254">
        <f>((Budget!$D$12*$N9)*((Budget!$D$14*Budget!$D$16)+(C$4*Budget!$D$16)))+Budget!$D$20</f>
        <v>0</v>
      </c>
      <c r="P9" s="254">
        <f>((Budget!$D$12*$N9)*((Budget!$D$14*Budget!$D$16)+(D$4*Budget!$D$16)))+Budget!$D$20</f>
        <v>0</v>
      </c>
      <c r="Q9" s="254">
        <f>((Budget!$D$12*$N9)*((Budget!$D$14*Budget!$D$16)+(E$4*Budget!$D$16)))+Budget!$D$20</f>
        <v>0</v>
      </c>
      <c r="R9" s="254">
        <f>((Budget!$D$12*$N9)*((Budget!$D$14*Budget!$D$16)+(F$4*Budget!$D$16)))+Budget!$D$20</f>
        <v>0</v>
      </c>
      <c r="S9" s="254">
        <f>((Budget!$D$12*$N9)*((Budget!$D$14*Budget!$D$16)+(G$4*Budget!$D$16)))+Budget!$D$20</f>
        <v>0</v>
      </c>
      <c r="T9" s="254">
        <f>((Budget!$D$12*$N9)*((Budget!$D$14*Budget!$D$16)+(H$4*Budget!$D$16)))+Budget!$D$20</f>
        <v>0</v>
      </c>
      <c r="U9" s="254">
        <f>((Budget!$D$12*$N9)*((Budget!$D$14*Budget!$D$16)+(I$4*Budget!$D$16)))+Budget!$D$20</f>
        <v>0</v>
      </c>
      <c r="V9" s="254">
        <f>((Budget!$D$12*$N9)*((Budget!$D$14*Budget!$D$16)+(J$4*Budget!$D$16)))+Budget!$D$20</f>
        <v>0</v>
      </c>
      <c r="W9" s="254">
        <f>((Budget!$D$12*$N9)*((Budget!$D$14*Budget!$D$16)+(K$4*Budget!$D$16)))+Budget!$D$20</f>
        <v>0</v>
      </c>
      <c r="X9" s="233"/>
      <c r="Y9" s="233"/>
      <c r="Z9" s="233"/>
      <c r="AA9" s="233"/>
      <c r="AB9" s="233"/>
    </row>
    <row r="10" spans="1:28" ht="14.25">
      <c r="A10" s="11"/>
      <c r="B10" s="11"/>
      <c r="C10" s="11"/>
      <c r="D10" s="11"/>
      <c r="E10" s="11"/>
      <c r="F10" s="11"/>
      <c r="G10" s="11"/>
      <c r="H10" s="11"/>
      <c r="I10" s="11"/>
      <c r="J10" s="11"/>
      <c r="K10" s="11"/>
      <c r="L10" s="11"/>
      <c r="M10" s="11"/>
      <c r="N10" s="256"/>
      <c r="O10" s="256"/>
      <c r="P10" s="256"/>
      <c r="Q10" s="256"/>
      <c r="R10" s="256"/>
      <c r="S10" s="256"/>
      <c r="T10" s="256"/>
      <c r="U10" s="256"/>
      <c r="V10" s="256"/>
      <c r="W10" s="256"/>
      <c r="X10" s="11"/>
      <c r="Y10" s="11"/>
      <c r="Z10" s="11"/>
      <c r="AA10" s="11"/>
      <c r="AB10" s="11"/>
    </row>
    <row r="11" spans="1:28" ht="14.25">
      <c r="A11" s="11"/>
      <c r="B11" s="11"/>
      <c r="C11" s="11"/>
      <c r="D11" s="11"/>
      <c r="E11" s="11"/>
      <c r="F11" s="11"/>
      <c r="G11" s="11"/>
      <c r="H11" s="11"/>
      <c r="I11" s="11"/>
      <c r="J11" s="11"/>
      <c r="K11" s="11"/>
      <c r="L11" s="11"/>
      <c r="M11" s="11"/>
      <c r="N11" s="256" t="s">
        <v>159</v>
      </c>
      <c r="O11" s="254">
        <f>Budget!$D$78</f>
        <v>0</v>
      </c>
      <c r="P11" s="256"/>
      <c r="Q11" s="256"/>
      <c r="R11" s="256"/>
      <c r="S11" s="256"/>
      <c r="T11" s="256"/>
      <c r="U11" s="256"/>
      <c r="V11" s="256"/>
      <c r="W11" s="256"/>
      <c r="X11" s="11"/>
      <c r="Y11" s="11"/>
      <c r="Z11" s="11"/>
      <c r="AA11" s="11"/>
      <c r="AB11" s="11"/>
    </row>
    <row r="12" spans="2:28" ht="14.25">
      <c r="B12" s="249" t="s">
        <v>194</v>
      </c>
      <c r="C12" s="11"/>
      <c r="D12" s="11"/>
      <c r="E12" s="11"/>
      <c r="F12" s="11"/>
      <c r="G12" s="11"/>
      <c r="H12" s="11"/>
      <c r="I12" s="11"/>
      <c r="J12" s="11"/>
      <c r="K12" s="11"/>
      <c r="L12" s="11"/>
      <c r="M12" s="11"/>
      <c r="N12" s="256"/>
      <c r="O12" s="256"/>
      <c r="P12" s="256"/>
      <c r="Q12" s="256"/>
      <c r="R12" s="256"/>
      <c r="S12" s="256"/>
      <c r="T12" s="256"/>
      <c r="U12" s="256"/>
      <c r="V12" s="256"/>
      <c r="W12" s="256"/>
      <c r="X12" s="11"/>
      <c r="Y12" s="11"/>
      <c r="Z12" s="11"/>
      <c r="AA12" s="11"/>
      <c r="AB12" s="11"/>
    </row>
    <row r="13" spans="1:28" ht="14.25">
      <c r="A13" s="11"/>
      <c r="B13" s="250"/>
      <c r="C13" s="11"/>
      <c r="D13" s="11"/>
      <c r="E13" s="1"/>
      <c r="F13" s="1"/>
      <c r="G13" s="11"/>
      <c r="H13" s="11"/>
      <c r="I13" s="11"/>
      <c r="J13" s="11"/>
      <c r="K13" s="11"/>
      <c r="L13" s="11"/>
      <c r="M13" s="11"/>
      <c r="N13" s="256" t="s">
        <v>188</v>
      </c>
      <c r="O13" s="256"/>
      <c r="P13" s="256"/>
      <c r="Q13" s="256"/>
      <c r="R13" s="256"/>
      <c r="S13" s="256"/>
      <c r="T13" s="256"/>
      <c r="U13" s="256"/>
      <c r="V13" s="256"/>
      <c r="W13" s="256"/>
      <c r="X13" s="11"/>
      <c r="Y13" s="11"/>
      <c r="Z13" s="11"/>
      <c r="AA13" s="11"/>
      <c r="AB13" s="11"/>
    </row>
    <row r="14" spans="1:28" ht="15" customHeight="1">
      <c r="A14" s="11"/>
      <c r="B14" s="11"/>
      <c r="C14" s="11"/>
      <c r="D14" s="11"/>
      <c r="E14" s="11"/>
      <c r="F14" s="11"/>
      <c r="G14" s="11"/>
      <c r="H14" s="11"/>
      <c r="I14" s="11"/>
      <c r="J14" s="11"/>
      <c r="K14" s="11"/>
      <c r="L14" s="11"/>
      <c r="M14" s="11"/>
      <c r="N14" s="256"/>
      <c r="O14" s="257">
        <v>-2</v>
      </c>
      <c r="P14" s="257">
        <v>-1.5</v>
      </c>
      <c r="Q14" s="257">
        <v>-1</v>
      </c>
      <c r="R14" s="257">
        <v>-0.5</v>
      </c>
      <c r="S14" s="257">
        <v>0</v>
      </c>
      <c r="T14" s="257">
        <v>0.5</v>
      </c>
      <c r="U14" s="257">
        <v>1</v>
      </c>
      <c r="V14" s="257">
        <v>1.5</v>
      </c>
      <c r="W14" s="257">
        <v>2</v>
      </c>
      <c r="X14" s="11"/>
      <c r="Y14" s="11"/>
      <c r="Z14" s="11"/>
      <c r="AA14" s="11"/>
      <c r="AB14" s="11"/>
    </row>
    <row r="15" spans="1:28" ht="30" customHeight="1">
      <c r="A15" s="232"/>
      <c r="B15" s="232"/>
      <c r="C15" s="352" t="s">
        <v>185</v>
      </c>
      <c r="D15" s="352"/>
      <c r="E15" s="352"/>
      <c r="F15" s="352"/>
      <c r="G15" s="352"/>
      <c r="H15" s="352"/>
      <c r="I15" s="352"/>
      <c r="J15" s="352"/>
      <c r="K15" s="352"/>
      <c r="L15" s="11"/>
      <c r="M15" s="11"/>
      <c r="N15" s="253">
        <v>0.1</v>
      </c>
      <c r="O15" s="258">
        <f>O5-$O$11</f>
        <v>0</v>
      </c>
      <c r="P15" s="258">
        <f aca="true" t="shared" si="1" ref="P15:W15">P5-$O$11</f>
        <v>0</v>
      </c>
      <c r="Q15" s="258">
        <f t="shared" si="1"/>
        <v>0</v>
      </c>
      <c r="R15" s="258">
        <f t="shared" si="1"/>
        <v>0</v>
      </c>
      <c r="S15" s="258">
        <f t="shared" si="1"/>
        <v>0</v>
      </c>
      <c r="T15" s="258">
        <f t="shared" si="1"/>
        <v>0</v>
      </c>
      <c r="U15" s="258">
        <f t="shared" si="1"/>
        <v>0</v>
      </c>
      <c r="V15" s="258">
        <f t="shared" si="1"/>
        <v>0</v>
      </c>
      <c r="W15" s="258">
        <f t="shared" si="1"/>
        <v>0</v>
      </c>
      <c r="X15" s="11"/>
      <c r="Y15" s="11"/>
      <c r="Z15" s="11"/>
      <c r="AA15" s="11"/>
      <c r="AB15" s="11"/>
    </row>
    <row r="16" spans="1:28" ht="30" customHeight="1">
      <c r="A16" s="237"/>
      <c r="B16" s="238"/>
      <c r="C16" s="239">
        <v>-2</v>
      </c>
      <c r="D16" s="239">
        <v>-1.5</v>
      </c>
      <c r="E16" s="240">
        <v>-1</v>
      </c>
      <c r="F16" s="239">
        <v>-0.5</v>
      </c>
      <c r="G16" s="241">
        <v>0</v>
      </c>
      <c r="H16" s="242">
        <v>0.5</v>
      </c>
      <c r="I16" s="242">
        <v>1</v>
      </c>
      <c r="J16" s="242">
        <v>1.5</v>
      </c>
      <c r="K16" s="242">
        <v>2</v>
      </c>
      <c r="L16" s="11"/>
      <c r="M16" s="11"/>
      <c r="N16" s="253">
        <v>0.05</v>
      </c>
      <c r="O16" s="258">
        <f aca="true" t="shared" si="2" ref="O16:W19">O6-$O$11</f>
        <v>0</v>
      </c>
      <c r="P16" s="258">
        <f t="shared" si="2"/>
        <v>0</v>
      </c>
      <c r="Q16" s="258">
        <f t="shared" si="2"/>
        <v>0</v>
      </c>
      <c r="R16" s="258">
        <f t="shared" si="2"/>
        <v>0</v>
      </c>
      <c r="S16" s="258">
        <f t="shared" si="2"/>
        <v>0</v>
      </c>
      <c r="T16" s="258">
        <f t="shared" si="2"/>
        <v>0</v>
      </c>
      <c r="U16" s="258">
        <f t="shared" si="2"/>
        <v>0</v>
      </c>
      <c r="V16" s="258">
        <f t="shared" si="2"/>
        <v>0</v>
      </c>
      <c r="W16" s="258">
        <f t="shared" si="2"/>
        <v>0</v>
      </c>
      <c r="X16" s="11"/>
      <c r="Y16" s="11"/>
      <c r="Z16" s="11"/>
      <c r="AA16" s="11"/>
      <c r="AB16" s="11"/>
    </row>
    <row r="17" spans="1:28" ht="30" customHeight="1">
      <c r="A17" s="354" t="s">
        <v>189</v>
      </c>
      <c r="B17" s="243">
        <v>-0.1</v>
      </c>
      <c r="C17" s="244">
        <f>ROUND(O45,-2)</f>
        <v>0</v>
      </c>
      <c r="D17" s="244">
        <f aca="true" t="shared" si="3" ref="D17:K21">ROUND(P45,-2)</f>
        <v>0</v>
      </c>
      <c r="E17" s="244">
        <f t="shared" si="3"/>
        <v>0</v>
      </c>
      <c r="F17" s="244">
        <f t="shared" si="3"/>
        <v>0</v>
      </c>
      <c r="G17" s="244">
        <f t="shared" si="3"/>
        <v>0</v>
      </c>
      <c r="H17" s="244">
        <f t="shared" si="3"/>
        <v>0</v>
      </c>
      <c r="I17" s="244">
        <f t="shared" si="3"/>
        <v>0</v>
      </c>
      <c r="J17" s="244">
        <f t="shared" si="3"/>
        <v>0</v>
      </c>
      <c r="K17" s="244">
        <f t="shared" si="3"/>
        <v>0</v>
      </c>
      <c r="L17" s="11"/>
      <c r="M17" s="11"/>
      <c r="N17" s="255">
        <v>0</v>
      </c>
      <c r="O17" s="258">
        <f t="shared" si="2"/>
        <v>0</v>
      </c>
      <c r="P17" s="258">
        <f t="shared" si="2"/>
        <v>0</v>
      </c>
      <c r="Q17" s="258">
        <f t="shared" si="2"/>
        <v>0</v>
      </c>
      <c r="R17" s="258">
        <f>R7-$O$11</f>
        <v>0</v>
      </c>
      <c r="S17" s="258">
        <f t="shared" si="2"/>
        <v>0</v>
      </c>
      <c r="T17" s="258">
        <f>T7-$O$11</f>
        <v>0</v>
      </c>
      <c r="U17" s="258">
        <f t="shared" si="2"/>
        <v>0</v>
      </c>
      <c r="V17" s="258">
        <f t="shared" si="2"/>
        <v>0</v>
      </c>
      <c r="W17" s="258">
        <f t="shared" si="2"/>
        <v>0</v>
      </c>
      <c r="X17" s="11"/>
      <c r="Y17" s="11"/>
      <c r="Z17" s="11"/>
      <c r="AA17" s="11"/>
      <c r="AB17" s="11"/>
    </row>
    <row r="18" spans="1:28" ht="30" customHeight="1">
      <c r="A18" s="354"/>
      <c r="B18" s="243">
        <v>-0.05</v>
      </c>
      <c r="C18" s="244">
        <f>ROUND(O46,-2)</f>
        <v>0</v>
      </c>
      <c r="D18" s="244">
        <f t="shared" si="3"/>
        <v>0</v>
      </c>
      <c r="E18" s="244">
        <f t="shared" si="3"/>
        <v>0</v>
      </c>
      <c r="F18" s="244">
        <f t="shared" si="3"/>
        <v>0</v>
      </c>
      <c r="G18" s="244">
        <f t="shared" si="3"/>
        <v>0</v>
      </c>
      <c r="H18" s="244">
        <f t="shared" si="3"/>
        <v>0</v>
      </c>
      <c r="I18" s="244">
        <f t="shared" si="3"/>
        <v>0</v>
      </c>
      <c r="J18" s="244">
        <f t="shared" si="3"/>
        <v>0</v>
      </c>
      <c r="K18" s="244">
        <f t="shared" si="3"/>
        <v>0</v>
      </c>
      <c r="L18" s="11"/>
      <c r="M18" s="11"/>
      <c r="N18" s="253">
        <v>-0.05</v>
      </c>
      <c r="O18" s="258">
        <f t="shared" si="2"/>
        <v>0</v>
      </c>
      <c r="P18" s="258">
        <f t="shared" si="2"/>
        <v>0</v>
      </c>
      <c r="Q18" s="258">
        <f t="shared" si="2"/>
        <v>0</v>
      </c>
      <c r="R18" s="258">
        <f t="shared" si="2"/>
        <v>0</v>
      </c>
      <c r="S18" s="258">
        <f t="shared" si="2"/>
        <v>0</v>
      </c>
      <c r="T18" s="258">
        <f t="shared" si="2"/>
        <v>0</v>
      </c>
      <c r="U18" s="258">
        <f t="shared" si="2"/>
        <v>0</v>
      </c>
      <c r="V18" s="258">
        <f t="shared" si="2"/>
        <v>0</v>
      </c>
      <c r="W18" s="258">
        <f t="shared" si="2"/>
        <v>0</v>
      </c>
      <c r="X18" s="11"/>
      <c r="Y18" s="11"/>
      <c r="Z18" s="11"/>
      <c r="AA18" s="11"/>
      <c r="AB18" s="11"/>
    </row>
    <row r="19" spans="1:28" ht="30" customHeight="1">
      <c r="A19" s="354"/>
      <c r="B19" s="246">
        <v>0</v>
      </c>
      <c r="C19" s="244">
        <f>ROUND(O47,-2)</f>
        <v>0</v>
      </c>
      <c r="D19" s="244">
        <f t="shared" si="3"/>
        <v>0</v>
      </c>
      <c r="E19" s="244">
        <f t="shared" si="3"/>
        <v>0</v>
      </c>
      <c r="F19" s="244">
        <f t="shared" si="3"/>
        <v>0</v>
      </c>
      <c r="G19" s="247">
        <f>Budget!$D$80</f>
        <v>0</v>
      </c>
      <c r="H19" s="244">
        <f t="shared" si="3"/>
        <v>0</v>
      </c>
      <c r="I19" s="244">
        <f t="shared" si="3"/>
        <v>0</v>
      </c>
      <c r="J19" s="244">
        <f t="shared" si="3"/>
        <v>0</v>
      </c>
      <c r="K19" s="244">
        <f t="shared" si="3"/>
        <v>0</v>
      </c>
      <c r="L19" s="11"/>
      <c r="M19" s="11"/>
      <c r="N19" s="253">
        <v>-0.1</v>
      </c>
      <c r="O19" s="258">
        <f t="shared" si="2"/>
        <v>0</v>
      </c>
      <c r="P19" s="258">
        <f t="shared" si="2"/>
        <v>0</v>
      </c>
      <c r="Q19" s="258">
        <f t="shared" si="2"/>
        <v>0</v>
      </c>
      <c r="R19" s="258">
        <f t="shared" si="2"/>
        <v>0</v>
      </c>
      <c r="S19" s="258">
        <f t="shared" si="2"/>
        <v>0</v>
      </c>
      <c r="T19" s="258">
        <f t="shared" si="2"/>
        <v>0</v>
      </c>
      <c r="U19" s="258">
        <f t="shared" si="2"/>
        <v>0</v>
      </c>
      <c r="V19" s="258">
        <f t="shared" si="2"/>
        <v>0</v>
      </c>
      <c r="W19" s="258">
        <f>W9-$O$11</f>
        <v>0</v>
      </c>
      <c r="X19" s="11"/>
      <c r="Y19" s="11"/>
      <c r="Z19" s="11"/>
      <c r="AA19" s="11"/>
      <c r="AB19" s="11"/>
    </row>
    <row r="20" spans="1:28" ht="30" customHeight="1">
      <c r="A20" s="354"/>
      <c r="B20" s="243">
        <v>0.05</v>
      </c>
      <c r="C20" s="244">
        <f>ROUND(O48,-2)</f>
        <v>0</v>
      </c>
      <c r="D20" s="244">
        <f t="shared" si="3"/>
        <v>0</v>
      </c>
      <c r="E20" s="244">
        <f t="shared" si="3"/>
        <v>0</v>
      </c>
      <c r="F20" s="244">
        <f t="shared" si="3"/>
        <v>0</v>
      </c>
      <c r="G20" s="244">
        <f>ROUND(S48,-2)</f>
        <v>0</v>
      </c>
      <c r="H20" s="244">
        <f t="shared" si="3"/>
        <v>0</v>
      </c>
      <c r="I20" s="244">
        <f t="shared" si="3"/>
        <v>0</v>
      </c>
      <c r="J20" s="244">
        <f t="shared" si="3"/>
        <v>0</v>
      </c>
      <c r="K20" s="244">
        <f t="shared" si="3"/>
        <v>0</v>
      </c>
      <c r="L20" s="11"/>
      <c r="M20" s="11"/>
      <c r="N20" s="256"/>
      <c r="O20" s="111"/>
      <c r="P20" s="111"/>
      <c r="Q20" s="111"/>
      <c r="R20" s="111"/>
      <c r="S20" s="111"/>
      <c r="T20" s="111"/>
      <c r="U20" s="111"/>
      <c r="V20" s="111"/>
      <c r="W20" s="111"/>
      <c r="X20" s="11"/>
      <c r="Y20" s="11"/>
      <c r="Z20" s="11"/>
      <c r="AA20" s="11"/>
      <c r="AB20" s="11"/>
    </row>
    <row r="21" spans="1:28" ht="30" customHeight="1">
      <c r="A21" s="354"/>
      <c r="B21" s="248">
        <v>0.1</v>
      </c>
      <c r="C21" s="244">
        <f>ROUND(O49,-2)</f>
        <v>0</v>
      </c>
      <c r="D21" s="244">
        <f t="shared" si="3"/>
        <v>0</v>
      </c>
      <c r="E21" s="244">
        <f t="shared" si="3"/>
        <v>0</v>
      </c>
      <c r="F21" s="244">
        <f t="shared" si="3"/>
        <v>0</v>
      </c>
      <c r="G21" s="244">
        <f>ROUND(S49,-2)</f>
        <v>0</v>
      </c>
      <c r="H21" s="244">
        <f t="shared" si="3"/>
        <v>0</v>
      </c>
      <c r="I21" s="244">
        <f t="shared" si="3"/>
        <v>0</v>
      </c>
      <c r="J21" s="244">
        <f t="shared" si="3"/>
        <v>0</v>
      </c>
      <c r="K21" s="244">
        <f t="shared" si="3"/>
        <v>0</v>
      </c>
      <c r="L21" s="11"/>
      <c r="M21" s="11"/>
      <c r="N21" s="111"/>
      <c r="O21" s="111"/>
      <c r="P21" s="111"/>
      <c r="Q21" s="111"/>
      <c r="R21" s="111"/>
      <c r="S21" s="111"/>
      <c r="T21" s="111"/>
      <c r="U21" s="111"/>
      <c r="V21" s="111"/>
      <c r="W21" s="111"/>
      <c r="X21" s="11"/>
      <c r="Y21" s="11"/>
      <c r="Z21" s="11"/>
      <c r="AA21" s="11"/>
      <c r="AB21" s="11"/>
    </row>
    <row r="22" spans="1:28" ht="15" customHeight="1">
      <c r="A22" s="11"/>
      <c r="B22" s="11"/>
      <c r="C22" s="11"/>
      <c r="D22" s="11"/>
      <c r="E22" s="11"/>
      <c r="F22" s="11"/>
      <c r="G22" s="11"/>
      <c r="H22" s="11"/>
      <c r="I22" s="11"/>
      <c r="J22" s="11"/>
      <c r="K22" s="11"/>
      <c r="L22" s="11"/>
      <c r="M22" s="11"/>
      <c r="N22" s="111"/>
      <c r="O22" s="111"/>
      <c r="P22" s="111"/>
      <c r="Q22" s="111"/>
      <c r="R22" s="111"/>
      <c r="S22" s="111"/>
      <c r="T22" s="111"/>
      <c r="U22" s="111"/>
      <c r="V22" s="111"/>
      <c r="W22" s="111"/>
      <c r="X22" s="11"/>
      <c r="Y22" s="11"/>
      <c r="Z22" s="11"/>
      <c r="AA22" s="11"/>
      <c r="AB22" s="11"/>
    </row>
    <row r="23" spans="1:28" ht="15" customHeight="1">
      <c r="A23" s="11"/>
      <c r="B23" s="11"/>
      <c r="C23" s="11"/>
      <c r="D23" s="11"/>
      <c r="E23" s="11"/>
      <c r="F23" s="11"/>
      <c r="G23" s="11"/>
      <c r="H23" s="11"/>
      <c r="I23" s="11"/>
      <c r="J23" s="11"/>
      <c r="K23" s="11"/>
      <c r="L23" s="11"/>
      <c r="M23" s="11"/>
      <c r="N23" s="111"/>
      <c r="O23" s="111"/>
      <c r="P23" s="111"/>
      <c r="Q23" s="111"/>
      <c r="R23" s="111"/>
      <c r="S23" s="111"/>
      <c r="T23" s="111"/>
      <c r="U23" s="111"/>
      <c r="V23" s="111"/>
      <c r="W23" s="111"/>
      <c r="X23" s="11"/>
      <c r="Y23" s="11"/>
      <c r="Z23" s="11"/>
      <c r="AA23" s="11"/>
      <c r="AB23" s="11"/>
    </row>
    <row r="24" spans="2:28" ht="14.25">
      <c r="B24" s="249" t="s">
        <v>194</v>
      </c>
      <c r="C24" s="11"/>
      <c r="D24" s="11"/>
      <c r="E24" s="11"/>
      <c r="F24" s="11"/>
      <c r="G24" s="11"/>
      <c r="H24" s="11"/>
      <c r="I24" s="11"/>
      <c r="J24" s="11"/>
      <c r="K24" s="11"/>
      <c r="L24" s="11"/>
      <c r="M24" s="11"/>
      <c r="N24" s="111"/>
      <c r="O24" s="111"/>
      <c r="P24" s="111"/>
      <c r="Q24" s="111"/>
      <c r="R24" s="111"/>
      <c r="S24" s="111"/>
      <c r="T24" s="111"/>
      <c r="U24" s="111"/>
      <c r="V24" s="111"/>
      <c r="W24" s="111"/>
      <c r="X24" s="11"/>
      <c r="Y24" s="11"/>
      <c r="Z24" s="11"/>
      <c r="AA24" s="11"/>
      <c r="AB24" s="11"/>
    </row>
    <row r="25" spans="2:28" ht="14.25">
      <c r="B25" s="250"/>
      <c r="C25" s="11"/>
      <c r="D25" s="11"/>
      <c r="E25" s="11"/>
      <c r="F25" s="11"/>
      <c r="G25" s="11"/>
      <c r="H25" s="11"/>
      <c r="I25" s="11"/>
      <c r="J25" s="11"/>
      <c r="K25" s="11"/>
      <c r="L25" s="11"/>
      <c r="M25" s="11"/>
      <c r="N25" s="111"/>
      <c r="O25" s="111"/>
      <c r="P25" s="111"/>
      <c r="Q25" s="111"/>
      <c r="R25" s="111"/>
      <c r="S25" s="111"/>
      <c r="T25" s="111"/>
      <c r="U25" s="111"/>
      <c r="V25" s="111"/>
      <c r="W25" s="111"/>
      <c r="X25" s="11"/>
      <c r="Y25" s="11"/>
      <c r="Z25" s="11"/>
      <c r="AA25" s="11"/>
      <c r="AB25" s="11"/>
    </row>
    <row r="26" spans="1:28" ht="22.5" customHeight="1">
      <c r="A26" s="11"/>
      <c r="B26" s="11"/>
      <c r="C26" s="11"/>
      <c r="D26" s="11"/>
      <c r="E26" s="1"/>
      <c r="F26" s="1"/>
      <c r="G26" s="11"/>
      <c r="H26" s="11"/>
      <c r="I26" s="11"/>
      <c r="J26" s="11"/>
      <c r="K26" s="11"/>
      <c r="L26" s="11"/>
      <c r="M26" s="11"/>
      <c r="N26" s="259" t="s">
        <v>190</v>
      </c>
      <c r="O26" s="111"/>
      <c r="P26" s="111"/>
      <c r="Q26" s="111"/>
      <c r="R26" s="111"/>
      <c r="S26" s="111"/>
      <c r="T26" s="111"/>
      <c r="U26" s="111"/>
      <c r="V26" s="111"/>
      <c r="W26" s="111"/>
      <c r="X26" s="11"/>
      <c r="Y26" s="11"/>
      <c r="Z26" s="11"/>
      <c r="AA26" s="11"/>
      <c r="AB26" s="11"/>
    </row>
    <row r="27" spans="1:28" ht="15" customHeight="1">
      <c r="A27" s="267" t="s">
        <v>198</v>
      </c>
      <c r="B27" s="267"/>
      <c r="C27" s="267"/>
      <c r="D27" s="267"/>
      <c r="E27" s="267"/>
      <c r="F27" s="267"/>
      <c r="G27" s="267"/>
      <c r="H27" s="267"/>
      <c r="I27" s="267"/>
      <c r="J27" s="267"/>
      <c r="K27" s="267"/>
      <c r="L27" s="11"/>
      <c r="M27" s="11"/>
      <c r="N27" s="111"/>
      <c r="O27" s="257">
        <v>-2</v>
      </c>
      <c r="P27" s="257">
        <v>-1.5</v>
      </c>
      <c r="Q27" s="257">
        <v>-1</v>
      </c>
      <c r="R27" s="257">
        <v>-0.5</v>
      </c>
      <c r="S27" s="257">
        <v>0</v>
      </c>
      <c r="T27" s="257">
        <v>0.5</v>
      </c>
      <c r="U27" s="257">
        <v>1</v>
      </c>
      <c r="V27" s="257">
        <v>1.5</v>
      </c>
      <c r="W27" s="257">
        <v>2</v>
      </c>
      <c r="X27" s="11"/>
      <c r="Y27" s="11"/>
      <c r="Z27" s="11"/>
      <c r="AA27" s="11"/>
      <c r="AB27" s="11"/>
    </row>
    <row r="28" spans="1:23" ht="15" customHeight="1">
      <c r="A28" s="267"/>
      <c r="B28" s="267"/>
      <c r="C28" s="267"/>
      <c r="D28" s="267"/>
      <c r="E28" s="267"/>
      <c r="F28" s="267"/>
      <c r="G28" s="267"/>
      <c r="H28" s="267"/>
      <c r="I28" s="267"/>
      <c r="J28" s="267"/>
      <c r="K28" s="267"/>
      <c r="N28" s="260">
        <v>-0.1</v>
      </c>
      <c r="O28" s="258">
        <f>(Budget!$D$12*((Budget!$D$14*Budget!$D$16)+(C$16*Budget!$D$16))+Budget!$D$20)</f>
        <v>0</v>
      </c>
      <c r="P28" s="258">
        <f>(Budget!$D$12*((Budget!$D$14*Budget!$D$16)+(D$16*Budget!$D$16))+Budget!$D$20)</f>
        <v>0</v>
      </c>
      <c r="Q28" s="258">
        <f>(Budget!$D$12*((Budget!$D$14*Budget!$D$16)+(E$16*Budget!$D$16))+Budget!$D$20)</f>
        <v>0</v>
      </c>
      <c r="R28" s="258">
        <f>(Budget!$D$12*((Budget!$D$14*Budget!$D$16)+(F$16*Budget!$D$16))+Budget!$D$20)</f>
        <v>0</v>
      </c>
      <c r="S28" s="258">
        <f>Budget!$D$18+Budget!$D$20</f>
        <v>0</v>
      </c>
      <c r="T28" s="258">
        <f>(Budget!$D$12*((Budget!$D$14*Budget!$D$16)+(H$16*Budget!$D$16))+Budget!$D$20)</f>
        <v>0</v>
      </c>
      <c r="U28" s="258">
        <f>(Budget!$D$12*((Budget!$D$14*Budget!$D$16)+(I$16*Budget!$D$16))+Budget!$D$20)</f>
        <v>0</v>
      </c>
      <c r="V28" s="258">
        <f>(Budget!$D$12*((Budget!$D$14*Budget!$D$16)+(J$16*Budget!$D$16))+Budget!$D$20)</f>
        <v>0</v>
      </c>
      <c r="W28" s="258">
        <f>(Budget!$D$12*((Budget!$D$14*Budget!$D$16)+(K$16*Budget!$D$16))+Budget!$D$20)</f>
        <v>0</v>
      </c>
    </row>
    <row r="29" spans="1:23" ht="15" customHeight="1">
      <c r="A29" s="267"/>
      <c r="B29" s="267"/>
      <c r="C29" s="267"/>
      <c r="D29" s="267"/>
      <c r="E29" s="267"/>
      <c r="F29" s="267"/>
      <c r="G29" s="267"/>
      <c r="H29" s="267"/>
      <c r="I29" s="267"/>
      <c r="J29" s="267"/>
      <c r="K29" s="267"/>
      <c r="N29" s="260">
        <v>-0.05</v>
      </c>
      <c r="O29" s="258">
        <f>(Budget!$D$12*((Budget!$D$14*Budget!$D$16)+(C$16*Budget!$D$16))+Budget!$D$20)</f>
        <v>0</v>
      </c>
      <c r="P29" s="258">
        <f>(Budget!$D$12*((Budget!$D$14*Budget!$D$16)+(D$16*Budget!$D$16))+Budget!$D$20)</f>
        <v>0</v>
      </c>
      <c r="Q29" s="258">
        <f>(Budget!$D$12*((Budget!$D$14*Budget!$D$16)+(E$16*Budget!$D$16))+Budget!$D$20)</f>
        <v>0</v>
      </c>
      <c r="R29" s="258">
        <f>(Budget!$D$12*((Budget!$D$14*Budget!$D$16)+(F$16*Budget!$D$16))+Budget!$D$20)</f>
        <v>0</v>
      </c>
      <c r="S29" s="258">
        <f>Budget!$D$18+Budget!$D$20</f>
        <v>0</v>
      </c>
      <c r="T29" s="258">
        <f>(Budget!$D$12*((Budget!$D$14*Budget!$D$16)+(H$16*Budget!$D$16))+Budget!$D$20)</f>
        <v>0</v>
      </c>
      <c r="U29" s="258">
        <f>(Budget!$D$12*((Budget!$D$14*Budget!$D$16)+(I$16*Budget!$D$16))+Budget!$D$20)</f>
        <v>0</v>
      </c>
      <c r="V29" s="258">
        <f>(Budget!$D$12*((Budget!$D$14*Budget!$D$16)+(J$16*Budget!$D$16))+Budget!$D$20)</f>
        <v>0</v>
      </c>
      <c r="W29" s="258">
        <f>(Budget!$D$12*((Budget!$D$14*Budget!$D$16)+(K$16*Budget!$D$16))+Budget!$D$20)</f>
        <v>0</v>
      </c>
    </row>
    <row r="30" spans="14:23" ht="14.25">
      <c r="N30" s="261">
        <v>0</v>
      </c>
      <c r="O30" s="258">
        <f>(Budget!$D$12*((Budget!$D$14*Budget!$D$16)+(C$16*Budget!$D$16))+Budget!$D$20)</f>
        <v>0</v>
      </c>
      <c r="P30" s="258">
        <f>(Budget!$D$12*((Budget!$D$14*Budget!$D$16)+(D$16*Budget!$D$16))+Budget!$D$20)</f>
        <v>0</v>
      </c>
      <c r="Q30" s="258">
        <f>(Budget!$D$12*((Budget!$D$14*Budget!$D$16)+(E$16*Budget!$D$16))+Budget!$D$20)</f>
        <v>0</v>
      </c>
      <c r="R30" s="258">
        <f>(Budget!$D$12*((Budget!$D$14*Budget!$D$16)+(F$16*Budget!$D$16))+Budget!$D$20)</f>
        <v>0</v>
      </c>
      <c r="S30" s="258">
        <f>Budget!$D$18+Budget!$D$20</f>
        <v>0</v>
      </c>
      <c r="T30" s="258">
        <f>(Budget!$D$12*((Budget!$D$14*Budget!$D$16)+(H$16*Budget!$D$16))+Budget!$D$20)</f>
        <v>0</v>
      </c>
      <c r="U30" s="258">
        <f>(Budget!$D$12*((Budget!$D$14*Budget!$D$16)+(I$16*Budget!$D$16))+Budget!$D$20)</f>
        <v>0</v>
      </c>
      <c r="V30" s="258">
        <f>(Budget!$D$12*((Budget!$D$14*Budget!$D$16)+(J$16*Budget!$D$16))+Budget!$D$20)</f>
        <v>0</v>
      </c>
      <c r="W30" s="258">
        <f>(Budget!$D$12*((Budget!$D$14*Budget!$D$16)+(K$16*Budget!$D$16))+Budget!$D$20)</f>
        <v>0</v>
      </c>
    </row>
    <row r="31" spans="14:23" ht="14.25">
      <c r="N31" s="260">
        <v>0.05</v>
      </c>
      <c r="O31" s="258">
        <f>(Budget!$D$12*((Budget!$D$14*Budget!$D$16)+(C$16*Budget!$D$16))+Budget!$D$20)</f>
        <v>0</v>
      </c>
      <c r="P31" s="258">
        <f>(Budget!$D$12*((Budget!$D$14*Budget!$D$16)+(D$16*Budget!$D$16))+Budget!$D$20)</f>
        <v>0</v>
      </c>
      <c r="Q31" s="258">
        <f>(Budget!$D$12*((Budget!$D$14*Budget!$D$16)+(E$16*Budget!$D$16))+Budget!$D$20)</f>
        <v>0</v>
      </c>
      <c r="R31" s="258">
        <f>(Budget!$D$12*((Budget!$D$14*Budget!$D$16)+(F$16*Budget!$D$16))+Budget!$D$20)</f>
        <v>0</v>
      </c>
      <c r="S31" s="258">
        <f>Budget!$D$18+Budget!$D$20</f>
        <v>0</v>
      </c>
      <c r="T31" s="258">
        <f>(Budget!$D$12*((Budget!$D$14*Budget!$D$16)+(H$16*Budget!$D$16))+Budget!$D$20)</f>
        <v>0</v>
      </c>
      <c r="U31" s="258">
        <f>(Budget!$D$12*((Budget!$D$14*Budget!$D$16)+(I$16*Budget!$D$16))+Budget!$D$20)</f>
        <v>0</v>
      </c>
      <c r="V31" s="258">
        <f>(Budget!$D$12*((Budget!$D$14*Budget!$D$16)+(J$16*Budget!$D$16))+Budget!$D$20)</f>
        <v>0</v>
      </c>
      <c r="W31" s="258">
        <f>(Budget!$D$12*((Budget!$D$14*Budget!$D$16)+(K$16*Budget!$D$16))+Budget!$D$20)</f>
        <v>0</v>
      </c>
    </row>
    <row r="32" spans="14:23" ht="14.25">
      <c r="N32" s="260">
        <v>0.1</v>
      </c>
      <c r="O32" s="258">
        <f>(Budget!$D$12*((Budget!$D$14*Budget!$D$16)+(C$16*Budget!$D$16))+Budget!$D$20)</f>
        <v>0</v>
      </c>
      <c r="P32" s="258">
        <f>(Budget!$D$12*((Budget!$D$14*Budget!$D$16)+(D$16*Budget!$D$16))+Budget!$D$20)</f>
        <v>0</v>
      </c>
      <c r="Q32" s="258">
        <f>(Budget!$D$12*((Budget!$D$14*Budget!$D$16)+(E$16*Budget!$D$16))+Budget!$D$20)</f>
        <v>0</v>
      </c>
      <c r="R32" s="258">
        <f>(Budget!$D$12*((Budget!$D$14*Budget!$D$16)+(F$16*Budget!$D$16))+Budget!$D$20)</f>
        <v>0</v>
      </c>
      <c r="S32" s="258">
        <f>Budget!$D$18+Budget!$D$20</f>
        <v>0</v>
      </c>
      <c r="T32" s="258">
        <f>(Budget!$D$12*((Budget!$D$14*Budget!$D$16)+(H$16*Budget!$D$16))+Budget!$D$20)</f>
        <v>0</v>
      </c>
      <c r="U32" s="258">
        <f>(Budget!$D$12*((Budget!$D$14*Budget!$D$16)+(I$16*Budget!$D$16))+Budget!$D$20)</f>
        <v>0</v>
      </c>
      <c r="V32" s="258">
        <f>(Budget!$D$12*((Budget!$D$14*Budget!$D$16)+(J$16*Budget!$D$16))+Budget!$D$20)</f>
        <v>0</v>
      </c>
      <c r="W32" s="258">
        <f>(Budget!$D$12*((Budget!$D$14*Budget!$D$16)+(K$16*Budget!$D$16))+Budget!$D$20)</f>
        <v>0</v>
      </c>
    </row>
    <row r="33" spans="14:23" ht="14.25">
      <c r="N33" s="111"/>
      <c r="O33" s="111"/>
      <c r="P33" s="111"/>
      <c r="Q33" s="111"/>
      <c r="R33" s="111"/>
      <c r="S33" s="111"/>
      <c r="T33" s="111"/>
      <c r="U33" s="111"/>
      <c r="V33" s="111"/>
      <c r="W33" s="111"/>
    </row>
    <row r="34" spans="14:23" ht="14.25">
      <c r="N34" s="111" t="s">
        <v>191</v>
      </c>
      <c r="O34" s="111"/>
      <c r="P34" s="111"/>
      <c r="Q34" s="111"/>
      <c r="R34" s="111"/>
      <c r="S34" s="111"/>
      <c r="T34" s="111"/>
      <c r="U34" s="111"/>
      <c r="V34" s="111"/>
      <c r="W34" s="111"/>
    </row>
    <row r="35" spans="14:23" ht="14.25">
      <c r="N35" s="111"/>
      <c r="O35" s="257">
        <v>-2</v>
      </c>
      <c r="P35" s="257">
        <v>-1.5</v>
      </c>
      <c r="Q35" s="257">
        <v>-1</v>
      </c>
      <c r="R35" s="257">
        <v>-0.5</v>
      </c>
      <c r="S35" s="257">
        <v>0</v>
      </c>
      <c r="T35" s="257">
        <v>0.5</v>
      </c>
      <c r="U35" s="257">
        <v>1</v>
      </c>
      <c r="V35" s="257">
        <v>1.5</v>
      </c>
      <c r="W35" s="257">
        <v>2</v>
      </c>
    </row>
    <row r="36" spans="14:23" ht="14.25">
      <c r="N36" s="260">
        <v>0.9</v>
      </c>
      <c r="O36" s="258">
        <f>(Budget!$D$78*$N36)</f>
        <v>0</v>
      </c>
      <c r="P36" s="258">
        <f>(Budget!$D$78*$N36)</f>
        <v>0</v>
      </c>
      <c r="Q36" s="258">
        <f>(Budget!$D$78*$N36)</f>
        <v>0</v>
      </c>
      <c r="R36" s="258">
        <f>(Budget!$D$78*$N36)</f>
        <v>0</v>
      </c>
      <c r="S36" s="258">
        <f>(Budget!$D$78*$N36)</f>
        <v>0</v>
      </c>
      <c r="T36" s="258">
        <f>(Budget!$D$78*$N36)</f>
        <v>0</v>
      </c>
      <c r="U36" s="258">
        <f>(Budget!$D$78*$N36)</f>
        <v>0</v>
      </c>
      <c r="V36" s="258">
        <f>(Budget!$D$78*$N36)</f>
        <v>0</v>
      </c>
      <c r="W36" s="258">
        <f>(Budget!$D$78*$N36)</f>
        <v>0</v>
      </c>
    </row>
    <row r="37" spans="14:23" ht="14.25">
      <c r="N37" s="260">
        <v>0.95</v>
      </c>
      <c r="O37" s="258">
        <f>(Budget!$D$78*$N37)</f>
        <v>0</v>
      </c>
      <c r="P37" s="258">
        <f>(Budget!$D$78*$N37)</f>
        <v>0</v>
      </c>
      <c r="Q37" s="258">
        <f>(Budget!$D$78*$N37)</f>
        <v>0</v>
      </c>
      <c r="R37" s="258">
        <f>(Budget!$D$78*$N37)</f>
        <v>0</v>
      </c>
      <c r="S37" s="258">
        <f>(Budget!$D$78*$N37)</f>
        <v>0</v>
      </c>
      <c r="T37" s="258">
        <f>(Budget!$D$78*$N37)</f>
        <v>0</v>
      </c>
      <c r="U37" s="258">
        <f>(Budget!$D$78*$N37)</f>
        <v>0</v>
      </c>
      <c r="V37" s="258">
        <f>(Budget!$D$78*$N37)</f>
        <v>0</v>
      </c>
      <c r="W37" s="258">
        <f>(Budget!$D$78*$N37)</f>
        <v>0</v>
      </c>
    </row>
    <row r="38" spans="14:23" ht="14.25">
      <c r="N38" s="261">
        <v>0</v>
      </c>
      <c r="O38" s="254">
        <f>Budget!$D$78</f>
        <v>0</v>
      </c>
      <c r="P38" s="254">
        <f>Budget!$D$78</f>
        <v>0</v>
      </c>
      <c r="Q38" s="254">
        <f>Budget!$D$78</f>
        <v>0</v>
      </c>
      <c r="R38" s="254">
        <f>Budget!$D$78</f>
        <v>0</v>
      </c>
      <c r="S38" s="254">
        <f>Budget!$D$78</f>
        <v>0</v>
      </c>
      <c r="T38" s="254">
        <f>Budget!$D$78</f>
        <v>0</v>
      </c>
      <c r="U38" s="254">
        <f>Budget!$D$78</f>
        <v>0</v>
      </c>
      <c r="V38" s="254">
        <f>Budget!$D$78</f>
        <v>0</v>
      </c>
      <c r="W38" s="254">
        <f>Budget!$D$78</f>
        <v>0</v>
      </c>
    </row>
    <row r="39" spans="14:23" ht="14.25">
      <c r="N39" s="260">
        <v>1.05</v>
      </c>
      <c r="O39" s="258">
        <f>(Budget!$D$78*$N$39)</f>
        <v>0</v>
      </c>
      <c r="P39" s="258">
        <f>(Budget!$D$78*$N$39)</f>
        <v>0</v>
      </c>
      <c r="Q39" s="258">
        <f>(Budget!$D$78*$N$39)</f>
        <v>0</v>
      </c>
      <c r="R39" s="258">
        <f>(Budget!$D$78*$N$39)</f>
        <v>0</v>
      </c>
      <c r="S39" s="258">
        <f>(Budget!$D$78*$N$39)</f>
        <v>0</v>
      </c>
      <c r="T39" s="258">
        <f>(Budget!$D$78*$N$39)</f>
        <v>0</v>
      </c>
      <c r="U39" s="258">
        <f>(Budget!$D$78*$N$39)</f>
        <v>0</v>
      </c>
      <c r="V39" s="258">
        <f>(Budget!$D$78*$N$39)</f>
        <v>0</v>
      </c>
      <c r="W39" s="258">
        <f>(Budget!$D$78*$N$39)</f>
        <v>0</v>
      </c>
    </row>
    <row r="40" spans="14:23" ht="14.25">
      <c r="N40" s="260">
        <v>1.1</v>
      </c>
      <c r="O40" s="258">
        <f>(Budget!$D$78*$N$40)</f>
        <v>0</v>
      </c>
      <c r="P40" s="258">
        <f>(Budget!$D$78*$N$40)</f>
        <v>0</v>
      </c>
      <c r="Q40" s="258">
        <f>(Budget!$D$78*$N$40)</f>
        <v>0</v>
      </c>
      <c r="R40" s="258">
        <f>(Budget!$D$78*$N$40)</f>
        <v>0</v>
      </c>
      <c r="S40" s="258">
        <f>(Budget!$D$78*$N$40)</f>
        <v>0</v>
      </c>
      <c r="T40" s="258">
        <f>(Budget!$D$78*$N$40)</f>
        <v>0</v>
      </c>
      <c r="U40" s="258">
        <f>(Budget!$D$78*$N$40)</f>
        <v>0</v>
      </c>
      <c r="V40" s="258">
        <f>(Budget!$D$78*$N$40)</f>
        <v>0</v>
      </c>
      <c r="W40" s="258">
        <f>(Budget!$D$78*$N$40)</f>
        <v>0</v>
      </c>
    </row>
    <row r="41" spans="14:23" ht="14.25">
      <c r="N41" s="256"/>
      <c r="O41" s="254"/>
      <c r="P41" s="111"/>
      <c r="Q41" s="111"/>
      <c r="R41" s="111"/>
      <c r="S41" s="111"/>
      <c r="T41" s="111"/>
      <c r="U41" s="111"/>
      <c r="V41" s="111"/>
      <c r="W41" s="111"/>
    </row>
    <row r="42" spans="14:23" ht="14.25">
      <c r="N42" s="111"/>
      <c r="O42" s="111"/>
      <c r="P42" s="111"/>
      <c r="Q42" s="111"/>
      <c r="R42" s="111"/>
      <c r="S42" s="111"/>
      <c r="T42" s="111"/>
      <c r="U42" s="111"/>
      <c r="V42" s="111"/>
      <c r="W42" s="111"/>
    </row>
    <row r="43" spans="14:23" ht="14.25">
      <c r="N43" s="256" t="s">
        <v>188</v>
      </c>
      <c r="O43" s="111"/>
      <c r="P43" s="111"/>
      <c r="Q43" s="111"/>
      <c r="R43" s="111"/>
      <c r="S43" s="111"/>
      <c r="T43" s="111"/>
      <c r="U43" s="111"/>
      <c r="V43" s="111"/>
      <c r="W43" s="111"/>
    </row>
    <row r="44" spans="14:23" ht="14.25">
      <c r="N44" s="111"/>
      <c r="O44" s="257">
        <v>-2</v>
      </c>
      <c r="P44" s="257">
        <v>-1.5</v>
      </c>
      <c r="Q44" s="257">
        <v>-1</v>
      </c>
      <c r="R44" s="257">
        <v>-0.5</v>
      </c>
      <c r="S44" s="257">
        <v>0</v>
      </c>
      <c r="T44" s="257">
        <v>0.5</v>
      </c>
      <c r="U44" s="257">
        <v>1</v>
      </c>
      <c r="V44" s="257">
        <v>1.5</v>
      </c>
      <c r="W44" s="257">
        <v>2</v>
      </c>
    </row>
    <row r="45" spans="14:23" ht="14.25">
      <c r="N45" s="260">
        <v>-0.1</v>
      </c>
      <c r="O45" s="258">
        <f aca="true" t="shared" si="4" ref="O45:W45">O28-O36</f>
        <v>0</v>
      </c>
      <c r="P45" s="258">
        <f t="shared" si="4"/>
        <v>0</v>
      </c>
      <c r="Q45" s="258">
        <f t="shared" si="4"/>
        <v>0</v>
      </c>
      <c r="R45" s="258">
        <f t="shared" si="4"/>
        <v>0</v>
      </c>
      <c r="S45" s="258">
        <f t="shared" si="4"/>
        <v>0</v>
      </c>
      <c r="T45" s="258">
        <f t="shared" si="4"/>
        <v>0</v>
      </c>
      <c r="U45" s="258">
        <f t="shared" si="4"/>
        <v>0</v>
      </c>
      <c r="V45" s="258">
        <f t="shared" si="4"/>
        <v>0</v>
      </c>
      <c r="W45" s="258">
        <f t="shared" si="4"/>
        <v>0</v>
      </c>
    </row>
    <row r="46" spans="14:23" ht="14.25">
      <c r="N46" s="260">
        <v>-0.05</v>
      </c>
      <c r="O46" s="258">
        <f aca="true" t="shared" si="5" ref="O46:W49">O29-O37</f>
        <v>0</v>
      </c>
      <c r="P46" s="258">
        <f t="shared" si="5"/>
        <v>0</v>
      </c>
      <c r="Q46" s="258">
        <f t="shared" si="5"/>
        <v>0</v>
      </c>
      <c r="R46" s="258">
        <f t="shared" si="5"/>
        <v>0</v>
      </c>
      <c r="S46" s="258">
        <f t="shared" si="5"/>
        <v>0</v>
      </c>
      <c r="T46" s="258">
        <f t="shared" si="5"/>
        <v>0</v>
      </c>
      <c r="U46" s="258">
        <f t="shared" si="5"/>
        <v>0</v>
      </c>
      <c r="V46" s="258">
        <f t="shared" si="5"/>
        <v>0</v>
      </c>
      <c r="W46" s="258">
        <f t="shared" si="5"/>
        <v>0</v>
      </c>
    </row>
    <row r="47" spans="14:23" ht="14.25">
      <c r="N47" s="261">
        <v>0</v>
      </c>
      <c r="O47" s="258">
        <f t="shared" si="5"/>
        <v>0</v>
      </c>
      <c r="P47" s="258">
        <f t="shared" si="5"/>
        <v>0</v>
      </c>
      <c r="Q47" s="258">
        <f t="shared" si="5"/>
        <v>0</v>
      </c>
      <c r="R47" s="258">
        <f t="shared" si="5"/>
        <v>0</v>
      </c>
      <c r="S47" s="258">
        <f t="shared" si="5"/>
        <v>0</v>
      </c>
      <c r="T47" s="258">
        <f t="shared" si="5"/>
        <v>0</v>
      </c>
      <c r="U47" s="258">
        <f t="shared" si="5"/>
        <v>0</v>
      </c>
      <c r="V47" s="258">
        <f t="shared" si="5"/>
        <v>0</v>
      </c>
      <c r="W47" s="258">
        <f t="shared" si="5"/>
        <v>0</v>
      </c>
    </row>
    <row r="48" spans="14:23" ht="14.25">
      <c r="N48" s="260">
        <v>0.05</v>
      </c>
      <c r="O48" s="258">
        <f t="shared" si="5"/>
        <v>0</v>
      </c>
      <c r="P48" s="258">
        <f t="shared" si="5"/>
        <v>0</v>
      </c>
      <c r="Q48" s="258">
        <f t="shared" si="5"/>
        <v>0</v>
      </c>
      <c r="R48" s="258">
        <f t="shared" si="5"/>
        <v>0</v>
      </c>
      <c r="S48" s="258">
        <f t="shared" si="5"/>
        <v>0</v>
      </c>
      <c r="T48" s="258">
        <f t="shared" si="5"/>
        <v>0</v>
      </c>
      <c r="U48" s="258">
        <f t="shared" si="5"/>
        <v>0</v>
      </c>
      <c r="V48" s="258">
        <f t="shared" si="5"/>
        <v>0</v>
      </c>
      <c r="W48" s="258">
        <f t="shared" si="5"/>
        <v>0</v>
      </c>
    </row>
    <row r="49" spans="14:23" ht="14.25">
      <c r="N49" s="260">
        <v>0.1</v>
      </c>
      <c r="O49" s="258">
        <f t="shared" si="5"/>
        <v>0</v>
      </c>
      <c r="P49" s="258">
        <f t="shared" si="5"/>
        <v>0</v>
      </c>
      <c r="Q49" s="258">
        <f t="shared" si="5"/>
        <v>0</v>
      </c>
      <c r="R49" s="258">
        <f t="shared" si="5"/>
        <v>0</v>
      </c>
      <c r="S49" s="258">
        <f t="shared" si="5"/>
        <v>0</v>
      </c>
      <c r="T49" s="258">
        <f t="shared" si="5"/>
        <v>0</v>
      </c>
      <c r="U49" s="258">
        <f t="shared" si="5"/>
        <v>0</v>
      </c>
      <c r="V49" s="258">
        <f t="shared" si="5"/>
        <v>0</v>
      </c>
      <c r="W49" s="258">
        <f t="shared" si="5"/>
        <v>0</v>
      </c>
    </row>
    <row r="50" spans="14:23" ht="14.25">
      <c r="N50" s="111"/>
      <c r="O50" s="258"/>
      <c r="P50" s="258"/>
      <c r="Q50" s="258"/>
      <c r="R50" s="258"/>
      <c r="S50" s="258"/>
      <c r="T50" s="258"/>
      <c r="U50" s="258"/>
      <c r="V50" s="258"/>
      <c r="W50" s="258"/>
    </row>
  </sheetData>
  <sheetProtection password="DBAD" sheet="1" objects="1" scenarios="1" selectLockedCells="1"/>
  <mergeCells count="6">
    <mergeCell ref="A27:K29"/>
    <mergeCell ref="A1:K1"/>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Dexcel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ballantynel</dc:creator>
  <cp:keywords/>
  <dc:description/>
  <cp:lastModifiedBy>Carolyn Bushell</cp:lastModifiedBy>
  <cp:lastPrinted>2014-10-28T18:06:30Z</cp:lastPrinted>
  <dcterms:created xsi:type="dcterms:W3CDTF">2009-08-30T21:18:25Z</dcterms:created>
  <dcterms:modified xsi:type="dcterms:W3CDTF">2022-03-31T23:17:46Z</dcterms:modified>
  <cp:category/>
  <cp:version/>
  <cp:contentType/>
  <cp:contentStatus/>
</cp:coreProperties>
</file>